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-255" yWindow="780" windowWidth="6480" windowHeight="5625" firstSheet="2" activeTab="2"/>
  </bookViews>
  <sheets>
    <sheet name="HORAS MAR-2012" sheetId="1" r:id="rId1"/>
    <sheet name="HORAS ABR-2012" sheetId="3" r:id="rId2"/>
    <sheet name="HORAS" sheetId="18" r:id="rId3"/>
  </sheets>
  <definedNames>
    <definedName name="_xlnm._FilterDatabase" localSheetId="2" hidden="1">HORAS!$A$4:$L$26</definedName>
    <definedName name="_xlnm._FilterDatabase" localSheetId="1" hidden="1">'HORAS ABR-2012'!$A$4:$L$24</definedName>
    <definedName name="_xlnm._FilterDatabase" localSheetId="0" hidden="1">'HORAS MAR-2012'!$A$4:$L$16</definedName>
    <definedName name="_xlnm.Print_Area" localSheetId="2">HORAS!$B$1:$L$4</definedName>
    <definedName name="_xlnm.Print_Area" localSheetId="1">'HORAS ABR-2012'!$A$1:$L$4</definedName>
    <definedName name="_xlnm.Print_Area" localSheetId="0">'HORAS MAR-2012'!$A$1:$L$4</definedName>
  </definedNames>
  <calcPr calcId="124519"/>
</workbook>
</file>

<file path=xl/calcChain.xml><?xml version="1.0" encoding="utf-8"?>
<calcChain xmlns="http://schemas.openxmlformats.org/spreadsheetml/2006/main">
  <c r="K15" i="18"/>
  <c r="L15" s="1"/>
  <c r="K12"/>
  <c r="L12" s="1"/>
  <c r="K7"/>
  <c r="L7" s="1"/>
  <c r="K26"/>
  <c r="K25"/>
  <c r="K24"/>
  <c r="K23"/>
  <c r="K22"/>
  <c r="K21"/>
  <c r="K20"/>
  <c r="K19"/>
  <c r="K18"/>
  <c r="K17"/>
  <c r="K16"/>
  <c r="K14"/>
  <c r="K13"/>
  <c r="K11"/>
  <c r="K10"/>
  <c r="K9"/>
  <c r="K8"/>
  <c r="K6"/>
  <c r="K5"/>
  <c r="L21" l="1"/>
  <c r="L16"/>
  <c r="L25"/>
  <c r="L5"/>
  <c r="L22"/>
  <c r="L10"/>
  <c r="L6"/>
  <c r="L24"/>
  <c r="L19"/>
  <c r="L13"/>
  <c r="L9"/>
  <c r="L26"/>
  <c r="L17"/>
  <c r="L23"/>
  <c r="L18"/>
  <c r="L11"/>
  <c r="L8"/>
  <c r="L14"/>
  <c r="L20"/>
  <c r="K27"/>
  <c r="L27" l="1"/>
  <c r="K16" i="3" l="1"/>
  <c r="L16" s="1"/>
  <c r="K17"/>
  <c r="L17" s="1"/>
  <c r="K18"/>
  <c r="L18" s="1"/>
  <c r="K19"/>
  <c r="L19" s="1"/>
  <c r="K20"/>
  <c r="L20" s="1"/>
  <c r="K21"/>
  <c r="L21" s="1"/>
  <c r="K22"/>
  <c r="L22" s="1"/>
  <c r="K23"/>
  <c r="L23" s="1"/>
  <c r="K5"/>
  <c r="L5" s="1"/>
  <c r="L32" i="1"/>
  <c r="K11" i="3" l="1"/>
  <c r="L11" s="1"/>
  <c r="L32" s="1"/>
  <c r="K12"/>
  <c r="L12" s="1"/>
  <c r="K13"/>
  <c r="L13" s="1"/>
  <c r="K16" i="1"/>
  <c r="L16" s="1"/>
  <c r="K15"/>
  <c r="L15" s="1"/>
  <c r="K14"/>
  <c r="K12"/>
  <c r="L12" s="1"/>
  <c r="K6"/>
  <c r="K7"/>
  <c r="K8"/>
  <c r="L33" s="1"/>
  <c r="K9"/>
  <c r="K10"/>
  <c r="L10" s="1"/>
  <c r="K11"/>
  <c r="K13"/>
  <c r="L13" s="1"/>
  <c r="N154" i="3"/>
  <c r="O151"/>
  <c r="M88"/>
  <c r="M81"/>
  <c r="M83" s="1"/>
  <c r="O77"/>
  <c r="K15"/>
  <c r="L15" s="1"/>
  <c r="K14"/>
  <c r="L14" s="1"/>
  <c r="K10"/>
  <c r="K9"/>
  <c r="K8"/>
  <c r="K7"/>
  <c r="K6"/>
  <c r="L9" i="1"/>
  <c r="K5"/>
  <c r="N147"/>
  <c r="O144"/>
  <c r="M81"/>
  <c r="M74"/>
  <c r="M76" s="1"/>
  <c r="L41" i="3" l="1"/>
  <c r="L39"/>
  <c r="L42"/>
  <c r="L10"/>
  <c r="L30" s="1"/>
  <c r="L40"/>
  <c r="L9"/>
  <c r="L8" i="1"/>
  <c r="L5"/>
  <c r="L30"/>
  <c r="L31"/>
  <c r="L8" i="3"/>
  <c r="L7"/>
  <c r="K25"/>
  <c r="L7" i="1"/>
  <c r="L21" s="1"/>
  <c r="L11"/>
  <c r="L14"/>
  <c r="K17"/>
  <c r="L6" i="3"/>
  <c r="L6" i="1"/>
  <c r="O70"/>
  <c r="L29" i="3" l="1"/>
  <c r="L31"/>
  <c r="L34" i="1"/>
  <c r="L43" i="3"/>
  <c r="L17" i="1"/>
  <c r="L22"/>
  <c r="L20"/>
  <c r="L23"/>
  <c r="L25" i="3"/>
  <c r="L33" l="1"/>
  <c r="L34" s="1"/>
  <c r="L36" s="1"/>
  <c r="L24" i="1"/>
  <c r="L25" s="1"/>
  <c r="L26" s="1"/>
  <c r="L27" l="1"/>
</calcChain>
</file>

<file path=xl/sharedStrings.xml><?xml version="1.0" encoding="utf-8"?>
<sst xmlns="http://schemas.openxmlformats.org/spreadsheetml/2006/main" count="137" uniqueCount="52">
  <si>
    <t xml:space="preserve">A </t>
  </si>
  <si>
    <t>RAC - Relatório de Assessoria/Consultoria</t>
  </si>
  <si>
    <t xml:space="preserve"> </t>
  </si>
  <si>
    <t>MANHÃ</t>
  </si>
  <si>
    <t>TARDE</t>
  </si>
  <si>
    <t>CLIENTE</t>
  </si>
  <si>
    <t>DESCRIÇÃO</t>
  </si>
  <si>
    <t>DATA</t>
  </si>
  <si>
    <t>VECTO</t>
  </si>
  <si>
    <t>TEC</t>
  </si>
  <si>
    <t>CUSTO HR</t>
  </si>
  <si>
    <t>INICIO</t>
  </si>
  <si>
    <t>FIM</t>
  </si>
  <si>
    <t>INICIO2</t>
  </si>
  <si>
    <t>FIM3</t>
  </si>
  <si>
    <t>TOTAL DE HORAS</t>
  </si>
  <si>
    <t>VALOR EM R$</t>
  </si>
  <si>
    <t>CRED</t>
  </si>
  <si>
    <t>BRA</t>
  </si>
  <si>
    <t>X</t>
  </si>
  <si>
    <t>GREG</t>
  </si>
  <si>
    <t>Prematec</t>
  </si>
  <si>
    <t>Atualização custo folha, DGA e Inicio implantação do Financeiro no sistema</t>
  </si>
  <si>
    <t>Continua implantaçao financeiro</t>
  </si>
  <si>
    <t>PREMATEC</t>
  </si>
  <si>
    <t>TECNOELETRO</t>
  </si>
  <si>
    <t>PERDIGAO</t>
  </si>
  <si>
    <t>Tecnoeletro</t>
  </si>
  <si>
    <t>Cobrança, DRE e Relatório de Feturamento</t>
  </si>
  <si>
    <t>Total</t>
  </si>
  <si>
    <t>Total Impostos</t>
  </si>
  <si>
    <t>Total Eletiva</t>
  </si>
  <si>
    <t>Total Greg</t>
  </si>
  <si>
    <t>Mapeamento processos</t>
  </si>
  <si>
    <t>Entrevistas</t>
  </si>
  <si>
    <t>DRE e Posição Financeira</t>
  </si>
  <si>
    <t>perdigao</t>
  </si>
  <si>
    <t>Faturamento</t>
  </si>
  <si>
    <t>R$</t>
  </si>
  <si>
    <t>Horas Aplicadas</t>
  </si>
  <si>
    <t>Total de horas</t>
  </si>
  <si>
    <t xml:space="preserve">Reunião geral diagnostico </t>
  </si>
  <si>
    <t>GREG/VANDO</t>
  </si>
  <si>
    <t>VISITA COMERCIAL</t>
  </si>
  <si>
    <t>ELETROLUX</t>
  </si>
  <si>
    <t>GREG E VANDERLEI</t>
  </si>
  <si>
    <t>GREG VER FINANCEIRO</t>
  </si>
  <si>
    <t>Perdigao</t>
  </si>
  <si>
    <t>Estoque</t>
  </si>
  <si>
    <t>LOCAL</t>
  </si>
  <si>
    <t>CUSTO HORA</t>
  </si>
  <si>
    <t>FIM2</t>
  </si>
</sst>
</file>

<file path=xl/styles.xml><?xml version="1.0" encoding="utf-8"?>
<styleSheet xmlns="http://schemas.openxmlformats.org/spreadsheetml/2006/main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\ ddd"/>
    <numFmt numFmtId="165" formatCode="_(* #,##0.00_);_(* \(#,##0.00\);_(* &quot;-&quot;??_);_(@_)"/>
    <numFmt numFmtId="166" formatCode="[h]:mm:ss;@"/>
    <numFmt numFmtId="167" formatCode="#,##0.00_ ;\-#,##0.00\ "/>
    <numFmt numFmtId="168" formatCode="_-[$R$-416]\ * #,##0.00_-;\-[$R$-416]\ * #,##0.00_-;_-[$R$-416]\ * &quot;-&quot;??_-;_-@_-"/>
    <numFmt numFmtId="169" formatCode="dd/mm\ ddd"/>
  </numFmts>
  <fonts count="13">
    <font>
      <sz val="10"/>
      <name val="Arial"/>
    </font>
    <font>
      <b/>
      <sz val="18"/>
      <color theme="3"/>
      <name val="Cambria"/>
      <family val="2"/>
      <scheme val="maj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61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6" fillId="0" borderId="0"/>
    <xf numFmtId="0" fontId="7" fillId="0" borderId="0"/>
    <xf numFmtId="0" fontId="6" fillId="0" borderId="0"/>
    <xf numFmtId="165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2" applyAlignment="1">
      <alignment vertical="center"/>
    </xf>
    <xf numFmtId="0" fontId="1" fillId="2" borderId="0" xfId="1" applyFill="1" applyBorder="1" applyAlignment="1">
      <alignment vertical="center"/>
    </xf>
    <xf numFmtId="164" fontId="2" fillId="2" borderId="0" xfId="2" applyNumberFormat="1" applyBorder="1"/>
    <xf numFmtId="0" fontId="2" fillId="2" borderId="0" xfId="2" applyBorder="1" applyAlignment="1">
      <alignment horizontal="right"/>
    </xf>
    <xf numFmtId="0" fontId="0" fillId="0" borderId="0" xfId="0" applyFill="1"/>
    <xf numFmtId="0" fontId="4" fillId="2" borderId="0" xfId="2" applyFont="1" applyBorder="1" applyAlignment="1">
      <alignment wrapText="1"/>
    </xf>
    <xf numFmtId="0" fontId="2" fillId="2" borderId="0" xfId="2"/>
    <xf numFmtId="0" fontId="2" fillId="2" borderId="2" xfId="2" applyFont="1" applyBorder="1" applyAlignment="1"/>
    <xf numFmtId="0" fontId="2" fillId="2" borderId="2" xfId="2" applyBorder="1" applyAlignment="1">
      <alignment vertical="top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4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164" fontId="0" fillId="0" borderId="7" xfId="0" applyNumberFormat="1" applyFill="1" applyBorder="1" applyAlignment="1">
      <alignment horizontal="left" vertical="center"/>
    </xf>
    <xf numFmtId="166" fontId="0" fillId="0" borderId="7" xfId="0" applyNumberForma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left" vertical="center"/>
    </xf>
    <xf numFmtId="166" fontId="5" fillId="0" borderId="6" xfId="0" applyNumberFormat="1" applyFont="1" applyFill="1" applyBorder="1" applyAlignment="1">
      <alignment horizontal="right" vertical="center"/>
    </xf>
    <xf numFmtId="167" fontId="5" fillId="0" borderId="6" xfId="4" applyNumberFormat="1" applyFont="1" applyFill="1" applyBorder="1" applyAlignment="1">
      <alignment horizontal="right" vertical="center"/>
    </xf>
    <xf numFmtId="168" fontId="5" fillId="0" borderId="6" xfId="0" applyNumberFormat="1" applyFont="1" applyFill="1" applyBorder="1" applyAlignment="1">
      <alignment horizontal="right" vertical="center"/>
    </xf>
    <xf numFmtId="168" fontId="0" fillId="0" borderId="7" xfId="0" applyNumberFormat="1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9" fontId="0" fillId="0" borderId="0" xfId="9" applyFont="1" applyFill="1" applyAlignment="1">
      <alignment vertical="center"/>
    </xf>
    <xf numFmtId="43" fontId="0" fillId="0" borderId="0" xfId="8" applyFont="1" applyFill="1" applyAlignment="1">
      <alignment vertical="center"/>
    </xf>
    <xf numFmtId="164" fontId="6" fillId="0" borderId="6" xfId="0" applyNumberFormat="1" applyFont="1" applyFill="1" applyBorder="1" applyAlignment="1">
      <alignment horizontal="left" vertical="center"/>
    </xf>
    <xf numFmtId="166" fontId="6" fillId="0" borderId="6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7" xfId="0" applyFont="1" applyFill="1" applyBorder="1" applyAlignment="1">
      <alignment vertical="center"/>
    </xf>
    <xf numFmtId="164" fontId="6" fillId="0" borderId="7" xfId="0" applyNumberFormat="1" applyFont="1" applyFill="1" applyBorder="1" applyAlignment="1">
      <alignment horizontal="left" vertical="center"/>
    </xf>
    <xf numFmtId="167" fontId="6" fillId="0" borderId="7" xfId="0" applyNumberFormat="1" applyFont="1" applyFill="1" applyBorder="1" applyAlignment="1" applyProtection="1">
      <alignment horizontal="right" vertical="center"/>
    </xf>
    <xf numFmtId="43" fontId="0" fillId="0" borderId="0" xfId="10" applyNumberFormat="1" applyFont="1" applyFill="1" applyAlignment="1">
      <alignment vertical="center"/>
    </xf>
    <xf numFmtId="9" fontId="0" fillId="0" borderId="0" xfId="0" applyNumberFormat="1" applyFill="1" applyAlignment="1">
      <alignment vertical="center"/>
    </xf>
    <xf numFmtId="43" fontId="0" fillId="0" borderId="0" xfId="0" applyNumberFormat="1" applyFill="1" applyAlignment="1">
      <alignment vertical="center"/>
    </xf>
    <xf numFmtId="168" fontId="6" fillId="0" borderId="6" xfId="0" applyNumberFormat="1" applyFont="1" applyFill="1" applyBorder="1" applyAlignment="1">
      <alignment horizontal="right" vertical="center"/>
    </xf>
    <xf numFmtId="167" fontId="6" fillId="0" borderId="6" xfId="4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67" fontId="0" fillId="0" borderId="7" xfId="0" applyNumberFormat="1" applyFill="1" applyBorder="1" applyAlignment="1" applyProtection="1">
      <alignment horizontal="right" vertical="center"/>
    </xf>
    <xf numFmtId="164" fontId="0" fillId="0" borderId="8" xfId="0" applyNumberFormat="1" applyFill="1" applyBorder="1" applyAlignment="1">
      <alignment vertical="center"/>
    </xf>
    <xf numFmtId="43" fontId="0" fillId="0" borderId="9" xfId="10" applyNumberFormat="1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43" fontId="5" fillId="4" borderId="11" xfId="0" applyNumberFormat="1" applyFont="1" applyFill="1" applyBorder="1" applyAlignment="1">
      <alignment vertical="center"/>
    </xf>
    <xf numFmtId="166" fontId="0" fillId="0" borderId="9" xfId="10" applyNumberFormat="1" applyFont="1" applyFill="1" applyBorder="1" applyAlignment="1">
      <alignment vertical="center"/>
    </xf>
    <xf numFmtId="0" fontId="5" fillId="4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vertical="center"/>
    </xf>
    <xf numFmtId="166" fontId="5" fillId="4" borderId="11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164" fontId="0" fillId="0" borderId="7" xfId="0" applyNumberFormat="1" applyFont="1" applyFill="1" applyBorder="1" applyAlignment="1">
      <alignment horizontal="left" vertical="center"/>
    </xf>
    <xf numFmtId="164" fontId="6" fillId="0" borderId="8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64" fontId="6" fillId="0" borderId="12" xfId="0" applyNumberFormat="1" applyFont="1" applyFill="1" applyBorder="1" applyAlignment="1">
      <alignment horizontal="left" vertical="center"/>
    </xf>
    <xf numFmtId="166" fontId="6" fillId="0" borderId="13" xfId="0" applyNumberFormat="1" applyFont="1" applyFill="1" applyBorder="1" applyAlignment="1">
      <alignment horizontal="right" vertical="center"/>
    </xf>
    <xf numFmtId="164" fontId="5" fillId="0" borderId="12" xfId="0" applyNumberFormat="1" applyFont="1" applyFill="1" applyBorder="1" applyAlignment="1">
      <alignment horizontal="left" vertical="center"/>
    </xf>
    <xf numFmtId="166" fontId="5" fillId="0" borderId="13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/>
    </xf>
    <xf numFmtId="164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4" fontId="6" fillId="0" borderId="12" xfId="10" applyFont="1" applyFill="1" applyBorder="1" applyAlignment="1">
      <alignment horizontal="left" vertical="center"/>
    </xf>
    <xf numFmtId="169" fontId="6" fillId="0" borderId="6" xfId="0" applyNumberFormat="1" applyFont="1" applyFill="1" applyBorder="1" applyAlignment="1">
      <alignment horizontal="left" vertical="center"/>
    </xf>
    <xf numFmtId="164" fontId="6" fillId="0" borderId="1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/>
    <xf numFmtId="0" fontId="11" fillId="0" borderId="0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left" vertical="center"/>
    </xf>
    <xf numFmtId="164" fontId="10" fillId="0" borderId="6" xfId="0" applyNumberFormat="1" applyFont="1" applyFill="1" applyBorder="1" applyAlignment="1">
      <alignment horizontal="left" vertical="center"/>
    </xf>
    <xf numFmtId="169" fontId="10" fillId="0" borderId="6" xfId="0" applyNumberFormat="1" applyFont="1" applyFill="1" applyBorder="1" applyAlignment="1">
      <alignment horizontal="left" vertical="center"/>
    </xf>
    <xf numFmtId="164" fontId="10" fillId="0" borderId="12" xfId="0" applyNumberFormat="1" applyFont="1" applyFill="1" applyBorder="1" applyAlignment="1">
      <alignment horizontal="center" vertical="center"/>
    </xf>
    <xf numFmtId="44" fontId="10" fillId="0" borderId="12" xfId="10" applyFont="1" applyFill="1" applyBorder="1" applyAlignment="1">
      <alignment horizontal="left" vertical="center"/>
    </xf>
    <xf numFmtId="166" fontId="10" fillId="0" borderId="6" xfId="0" applyNumberFormat="1" applyFont="1" applyFill="1" applyBorder="1" applyAlignment="1">
      <alignment horizontal="right" vertical="center"/>
    </xf>
    <xf numFmtId="167" fontId="10" fillId="0" borderId="6" xfId="4" applyNumberFormat="1" applyFont="1" applyFill="1" applyBorder="1" applyAlignment="1">
      <alignment horizontal="right" vertical="center"/>
    </xf>
    <xf numFmtId="43" fontId="2" fillId="2" borderId="0" xfId="8" applyFont="1" applyFill="1" applyBorder="1"/>
    <xf numFmtId="43" fontId="2" fillId="2" borderId="0" xfId="2" applyNumberFormat="1"/>
    <xf numFmtId="164" fontId="6" fillId="0" borderId="6" xfId="0" applyNumberFormat="1" applyFont="1" applyFill="1" applyBorder="1" applyAlignment="1">
      <alignment vertical="center"/>
    </xf>
    <xf numFmtId="169" fontId="0" fillId="0" borderId="7" xfId="0" applyNumberFormat="1" applyFont="1" applyFill="1" applyBorder="1" applyAlignment="1">
      <alignment horizontal="center" vertical="center"/>
    </xf>
    <xf numFmtId="44" fontId="0" fillId="0" borderId="7" xfId="0" applyNumberFormat="1" applyFont="1" applyFill="1" applyBorder="1" applyAlignment="1">
      <alignment horizontal="left" vertical="center"/>
    </xf>
    <xf numFmtId="166" fontId="0" fillId="0" borderId="7" xfId="0" applyNumberFormat="1" applyFont="1" applyFill="1" applyBorder="1" applyAlignment="1">
      <alignment horizontal="right" vertical="center"/>
    </xf>
    <xf numFmtId="167" fontId="0" fillId="0" borderId="7" xfId="0" applyNumberFormat="1" applyFont="1" applyFill="1" applyBorder="1" applyAlignment="1" applyProtection="1">
      <alignment horizontal="right" vertical="center"/>
    </xf>
    <xf numFmtId="0" fontId="3" fillId="3" borderId="1" xfId="3" applyAlignment="1">
      <alignment horizontal="center"/>
    </xf>
  </cellXfs>
  <cellStyles count="11">
    <cellStyle name="Bom" xfId="2" builtinId="26"/>
    <cellStyle name="Célula de Verificação" xfId="3" builtinId="23"/>
    <cellStyle name="Moeda" xfId="10" builtinId="4"/>
    <cellStyle name="Normal" xfId="0" builtinId="0"/>
    <cellStyle name="Normal 2" xfId="5"/>
    <cellStyle name="Normal 3" xfId="6"/>
    <cellStyle name="Normal 3 2" xfId="4"/>
    <cellStyle name="Porcentagem" xfId="9" builtinId="5"/>
    <cellStyle name="Separador de milhares" xfId="8" builtinId="3"/>
    <cellStyle name="Separador de milhares 2" xfId="7"/>
    <cellStyle name="Título" xfId="1" builtinId="15"/>
  </cellStyles>
  <dxfs count="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#,##0.00_ ;\-#,##0.00\ 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/mm/yy\ ddd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dd/mm\ ddd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/mm/yy\ ddd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#,##0.00_ ;\-#,##0.00\ 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/mm/yy\ ddd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dd/mm\ ddd"/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/mm/yy\ ddd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/mm/yy\ ddd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</font>
      <fill>
        <patternFill patternType="none">
          <fgColor rgb="FF000000"/>
          <bgColor rgb="FFFFFFFF"/>
        </patternFill>
      </fill>
      <alignment horizontal="right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#,##0.00_ ;\-#,##0.00\ 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#,##0.00_ ;\-#,##0.00\ 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</font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</font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</font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</font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</font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_-[$R$-416]\ * #,##0.00_-;\-[$R$-416]\ * #,##0.00_-;_-[$R$-416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8" formatCode="_-[$R$-416]\ * #,##0.00_-;\-[$R$-416]\ * #,##0.00_-;_-[$R$-416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/mm/yy\ ddd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/mm/yy\ ddd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/mm/yy\ ddd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/mm/yy\ ddd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dd/mm/yy\ ddd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</font>
      <numFmt numFmtId="164" formatCode="dd/mm/yy\ ddd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</font>
      <fill>
        <patternFill patternType="none">
          <fgColor rgb="FF000000"/>
          <bgColor rgb="FFFFFFFF"/>
        </patternFill>
      </fill>
      <alignment horizontal="right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7" formatCode="#,##0.00_ ;\-#,##0.00\ 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#,##0.00_ ;\-#,##0.00\ 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[h]:mm:ss;@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_-[$R$-416]\ * #,##0.00_-;\-[$R$-416]\ * #,##0.00_-;_-[$R$-416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8" formatCode="_-[$R$-416]\ * #,##0.00_-;\-[$R$-416]\ * #,##0.00_-;_-[$R$-416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/mm/yy\ ddd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/mm/yy\ ddd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/mm/yy\ ddd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/mm/yy\ ddd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dd/mm/yy\ ddd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dd/mm/yy\ ddd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635794</xdr:colOff>
      <xdr:row>3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9621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28575</xdr:colOff>
      <xdr:row>3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9621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4:L17" totalsRowCount="1" headerRowDxfId="80" dataDxfId="79" tableBorderDxfId="78">
  <autoFilter ref="A4:L16"/>
  <sortState ref="A5:L35">
    <sortCondition ref="C5:C400"/>
  </sortState>
  <tableColumns count="12">
    <tableColumn id="1" name="CLIENTE" dataDxfId="77" totalsRowDxfId="76"/>
    <tableColumn id="2" name="DESCRIÇÃO" dataDxfId="75" totalsRowDxfId="74"/>
    <tableColumn id="3" name="DATA" dataDxfId="73" totalsRowDxfId="72"/>
    <tableColumn id="4" name="VECTO" dataDxfId="71" totalsRowDxfId="70"/>
    <tableColumn id="5" name="TEC" dataDxfId="69" totalsRowDxfId="68"/>
    <tableColumn id="6" name="CUSTO HR" dataDxfId="67" totalsRowDxfId="66"/>
    <tableColumn id="7" name="INICIO" dataDxfId="65" totalsRowDxfId="64"/>
    <tableColumn id="8" name="FIM" dataDxfId="63" totalsRowDxfId="62"/>
    <tableColumn id="9" name="INICIO2" dataDxfId="61" totalsRowDxfId="60"/>
    <tableColumn id="10" name="FIM3" dataDxfId="59" totalsRowDxfId="58"/>
    <tableColumn id="11" name="TOTAL DE HORAS" totalsRowFunction="sum" dataDxfId="57" totalsRowDxfId="56">
      <calculatedColumnFormula>J5+H5-I5-G5</calculatedColumnFormula>
    </tableColumn>
    <tableColumn id="12" name="VALOR EM R$" totalsRowFunction="custom" dataDxfId="55" totalsRowDxfId="54" dataCellStyle="Normal 3 2">
      <calculatedColumnFormula>IF(K5&lt;&gt;"",((K5-INT(K5))*24)*F5,"")</calculatedColumnFormula>
      <totalsRowFormula>SUM(L5:L16)</totalsRow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A4:L25" totalsRowCount="1" headerRowDxfId="53" dataDxfId="52" tableBorderDxfId="51">
  <autoFilter ref="A4:L24">
    <filterColumn colId="0"/>
  </autoFilter>
  <sortState ref="A5:L35">
    <sortCondition ref="C5:C400"/>
  </sortState>
  <tableColumns count="12">
    <tableColumn id="1" name="CLIENTE" dataDxfId="50" totalsRowDxfId="49"/>
    <tableColumn id="2" name="DESCRIÇÃO" dataDxfId="48" totalsRowDxfId="47"/>
    <tableColumn id="3" name="DATA" dataDxfId="46" totalsRowDxfId="45"/>
    <tableColumn id="4" name="VECTO" dataDxfId="44" totalsRowDxfId="43"/>
    <tableColumn id="5" name="TEC" dataDxfId="42" totalsRowDxfId="41"/>
    <tableColumn id="6" name="CUSTO HR" dataDxfId="40" totalsRowDxfId="39"/>
    <tableColumn id="7" name="INICIO" dataDxfId="38" totalsRowDxfId="37"/>
    <tableColumn id="8" name="FIM" dataDxfId="36" totalsRowDxfId="35"/>
    <tableColumn id="9" name="INICIO2" dataDxfId="34" totalsRowDxfId="33"/>
    <tableColumn id="10" name="FIM3" dataDxfId="32" totalsRowDxfId="31"/>
    <tableColumn id="11" name="TOTAL DE HORAS" totalsRowFunction="sum" dataDxfId="30" totalsRowDxfId="29">
      <calculatedColumnFormula>J5+H5-I5-G5</calculatedColumnFormula>
    </tableColumn>
    <tableColumn id="12" name="VALOR EM R$" totalsRowFunction="custom" dataDxfId="28" totalsRowDxfId="27" dataCellStyle="Normal 3 2">
      <calculatedColumnFormula>IF(K5&lt;&gt;"",((K5-INT(K5))*24)*F5,"")</calculatedColumnFormula>
      <totalsRowFormula>SUM([VALOR EM R$])</totalsRow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4" name="Tabela134745" displayName="Tabela134745" ref="A4:L27" totalsRowCount="1" headerRowDxfId="26" dataDxfId="25" tableBorderDxfId="24">
  <autoFilter ref="A4:L26">
    <filterColumn colId="5"/>
    <filterColumn colId="9"/>
  </autoFilter>
  <sortState ref="A5:L27">
    <sortCondition ref="D4:D50"/>
  </sortState>
  <tableColumns count="12">
    <tableColumn id="3" name="CLIENTE" dataDxfId="23" totalsRowDxfId="11"/>
    <tableColumn id="2" name="DESCRIÇÃO" dataDxfId="22" totalsRowDxfId="10"/>
    <tableColumn id="4" name="LOCAL" dataDxfId="21" totalsRowDxfId="9"/>
    <tableColumn id="6" name="DATA" dataDxfId="20" totalsRowDxfId="8"/>
    <tableColumn id="7" name="TEC" dataDxfId="19" totalsRowDxfId="7"/>
    <tableColumn id="1" name="CUSTO HORA" dataDxfId="18" totalsRowDxfId="6" dataCellStyle="Moeda"/>
    <tableColumn id="8" name="INICIO" dataDxfId="17" totalsRowDxfId="5"/>
    <tableColumn id="9" name="FIM" dataDxfId="16" totalsRowDxfId="4"/>
    <tableColumn id="10" name="INICIO2" dataDxfId="15" totalsRowDxfId="3"/>
    <tableColumn id="5" name="FIM2" dataDxfId="14" totalsRowDxfId="2"/>
    <tableColumn id="11" name="TOTAL DE HORAS" totalsRowFunction="sum" dataDxfId="13" totalsRowDxfId="1">
      <calculatedColumnFormula>Tabela134745[[#This Row],[FIM]]-Tabela134745[[#This Row],[INICIO]]+Tabela134745[[#This Row],[FIM2]]-Tabela134745[[#This Row],[INICIO2]]</calculatedColumnFormula>
    </tableColumn>
    <tableColumn id="12" name="VALOR EM R$" totalsRowFunction="custom" dataDxfId="12" totalsRowDxfId="0" dataCellStyle="Normal 3 2">
      <calculatedColumnFormula>IF(K5&lt;&gt;"",((K5-INT(K5))*24)*F5,"")</calculatedColumnFormula>
      <totalsRowFormula>SUM([VALOR EM R$])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0"/>
  <sheetViews>
    <sheetView showGridLines="0" zoomScale="80" zoomScaleNormal="80" workbookViewId="0">
      <pane ySplit="4" topLeftCell="A9" activePane="bottomLeft" state="frozen"/>
      <selection pane="bottomLeft" activeCell="B15" sqref="B15"/>
    </sheetView>
  </sheetViews>
  <sheetFormatPr defaultRowHeight="12.75"/>
  <cols>
    <col min="1" max="1" width="20.140625" style="5" bestFit="1" customWidth="1"/>
    <col min="2" max="2" width="76.7109375" style="5" customWidth="1"/>
    <col min="3" max="3" width="14.5703125" style="20" bestFit="1" customWidth="1"/>
    <col min="4" max="4" width="16" style="20" bestFit="1" customWidth="1"/>
    <col min="5" max="5" width="13.7109375" style="20" bestFit="1" customWidth="1"/>
    <col min="6" max="6" width="16.5703125" style="17" bestFit="1" customWidth="1"/>
    <col min="7" max="7" width="10.85546875" style="17" bestFit="1" customWidth="1"/>
    <col min="8" max="8" width="10.28515625" style="17" bestFit="1" customWidth="1"/>
    <col min="9" max="9" width="9.28515625" style="17" customWidth="1"/>
    <col min="10" max="10" width="11.42578125" style="17" bestFit="1" customWidth="1"/>
    <col min="11" max="11" width="14.85546875" style="17" customWidth="1"/>
    <col min="12" max="12" width="12" style="17" customWidth="1"/>
    <col min="13" max="13" width="20.5703125" style="5" customWidth="1"/>
    <col min="14" max="14" width="12.28515625" style="5" bestFit="1" customWidth="1"/>
    <col min="15" max="15" width="12.42578125" style="5" bestFit="1" customWidth="1"/>
    <col min="16" max="16" width="10.140625" style="5" bestFit="1" customWidth="1"/>
    <col min="17" max="16384" width="9.140625" style="5"/>
  </cols>
  <sheetData>
    <row r="1" spans="1:12" ht="20.25" customHeight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</row>
    <row r="2" spans="1:12" ht="20.25" customHeight="1" thickBot="1">
      <c r="A2" s="1" t="s">
        <v>0</v>
      </c>
      <c r="B2" s="6"/>
      <c r="C2" s="3"/>
      <c r="D2" s="3"/>
      <c r="E2" s="3"/>
      <c r="F2" s="7"/>
      <c r="G2" s="7"/>
      <c r="H2" s="7"/>
      <c r="I2" s="7"/>
      <c r="J2" s="7"/>
      <c r="K2" s="7"/>
      <c r="L2" s="7"/>
    </row>
    <row r="3" spans="1:12" ht="20.25" customHeight="1" thickTop="1" thickBot="1">
      <c r="A3" s="1" t="s">
        <v>2</v>
      </c>
      <c r="B3" s="8"/>
      <c r="C3" s="3"/>
      <c r="D3" s="3"/>
      <c r="E3" s="3"/>
      <c r="F3" s="9"/>
      <c r="G3" s="85" t="s">
        <v>3</v>
      </c>
      <c r="H3" s="85"/>
      <c r="I3" s="85" t="s">
        <v>4</v>
      </c>
      <c r="J3" s="85"/>
      <c r="K3" s="7"/>
      <c r="L3" s="7"/>
    </row>
    <row r="4" spans="1:12" s="17" customFormat="1" ht="26.25" thickTop="1">
      <c r="A4" s="10" t="s">
        <v>5</v>
      </c>
      <c r="B4" s="11" t="s">
        <v>6</v>
      </c>
      <c r="C4" s="12" t="s">
        <v>7</v>
      </c>
      <c r="D4" s="12" t="s">
        <v>8</v>
      </c>
      <c r="E4" s="12" t="s">
        <v>9</v>
      </c>
      <c r="F4" s="13" t="s">
        <v>10</v>
      </c>
      <c r="G4" s="14" t="s">
        <v>11</v>
      </c>
      <c r="H4" s="14" t="s">
        <v>12</v>
      </c>
      <c r="I4" s="14" t="s">
        <v>13</v>
      </c>
      <c r="J4" s="14" t="s">
        <v>14</v>
      </c>
      <c r="K4" s="15" t="s">
        <v>15</v>
      </c>
      <c r="L4" s="16" t="s">
        <v>16</v>
      </c>
    </row>
    <row r="5" spans="1:12" s="17" customFormat="1">
      <c r="A5" s="28" t="s">
        <v>21</v>
      </c>
      <c r="B5" s="28" t="s">
        <v>22</v>
      </c>
      <c r="C5" s="23">
        <v>40975</v>
      </c>
      <c r="D5" s="23"/>
      <c r="E5" s="23" t="s">
        <v>20</v>
      </c>
      <c r="F5" s="26">
        <v>80</v>
      </c>
      <c r="G5" s="24">
        <v>0.35416666666666669</v>
      </c>
      <c r="H5" s="24">
        <v>0.5</v>
      </c>
      <c r="I5" s="24">
        <v>0.5625</v>
      </c>
      <c r="J5" s="24">
        <v>0.70833333333333337</v>
      </c>
      <c r="K5" s="24">
        <f t="shared" ref="K5:K13" si="0">J5+H5-I5-G5</f>
        <v>0.2916666666666668</v>
      </c>
      <c r="L5" s="25">
        <f t="shared" ref="L5:L13" si="1">IF(K5&lt;&gt;"",((K5-INT(K5))*24)*F5,"")</f>
        <v>560.00000000000023</v>
      </c>
    </row>
    <row r="6" spans="1:12" s="17" customFormat="1">
      <c r="A6" s="28" t="s">
        <v>21</v>
      </c>
      <c r="B6" s="28" t="s">
        <v>23</v>
      </c>
      <c r="C6" s="23">
        <v>40976</v>
      </c>
      <c r="D6" s="23"/>
      <c r="E6" s="23" t="s">
        <v>20</v>
      </c>
      <c r="F6" s="26">
        <v>80</v>
      </c>
      <c r="G6" s="24">
        <v>0.375</v>
      </c>
      <c r="H6" s="24">
        <v>0.5</v>
      </c>
      <c r="I6" s="24">
        <v>0.5625</v>
      </c>
      <c r="J6" s="24">
        <v>0.72916666666666663</v>
      </c>
      <c r="K6" s="24">
        <f t="shared" si="0"/>
        <v>0.29166666666666652</v>
      </c>
      <c r="L6" s="25">
        <f t="shared" si="1"/>
        <v>559.99999999999977</v>
      </c>
    </row>
    <row r="7" spans="1:12" s="17" customFormat="1">
      <c r="A7" s="28" t="s">
        <v>27</v>
      </c>
      <c r="B7" s="28" t="s">
        <v>28</v>
      </c>
      <c r="C7" s="23">
        <v>40982</v>
      </c>
      <c r="D7" s="23"/>
      <c r="E7" s="23" t="s">
        <v>20</v>
      </c>
      <c r="F7" s="26">
        <v>75</v>
      </c>
      <c r="G7" s="24">
        <v>0.375</v>
      </c>
      <c r="H7" s="24">
        <v>0.5</v>
      </c>
      <c r="I7" s="24"/>
      <c r="J7" s="24"/>
      <c r="K7" s="24">
        <f t="shared" si="0"/>
        <v>0.125</v>
      </c>
      <c r="L7" s="25">
        <f t="shared" si="1"/>
        <v>225</v>
      </c>
    </row>
    <row r="8" spans="1:12" s="17" customFormat="1">
      <c r="A8" s="28" t="s">
        <v>36</v>
      </c>
      <c r="B8" s="28" t="s">
        <v>34</v>
      </c>
      <c r="C8" s="23">
        <v>40982</v>
      </c>
      <c r="D8" s="23"/>
      <c r="E8" s="23" t="s">
        <v>20</v>
      </c>
      <c r="F8" s="26">
        <v>85</v>
      </c>
      <c r="G8" s="24"/>
      <c r="H8" s="24"/>
      <c r="I8" s="24">
        <v>0.58333333333333337</v>
      </c>
      <c r="J8" s="24">
        <v>0.75</v>
      </c>
      <c r="K8" s="24">
        <f t="shared" si="0"/>
        <v>0.16666666666666663</v>
      </c>
      <c r="L8" s="25">
        <f t="shared" si="1"/>
        <v>339.99999999999994</v>
      </c>
    </row>
    <row r="9" spans="1:12" s="17" customFormat="1">
      <c r="A9" s="28" t="s">
        <v>36</v>
      </c>
      <c r="B9" s="28" t="s">
        <v>34</v>
      </c>
      <c r="C9" s="23">
        <v>40983</v>
      </c>
      <c r="D9" s="23"/>
      <c r="E9" s="23" t="s">
        <v>20</v>
      </c>
      <c r="F9" s="26">
        <v>85</v>
      </c>
      <c r="G9" s="24"/>
      <c r="H9" s="24"/>
      <c r="I9" s="24">
        <v>0.58333333333333337</v>
      </c>
      <c r="J9" s="24">
        <v>0.75</v>
      </c>
      <c r="K9" s="24">
        <f t="shared" si="0"/>
        <v>0.16666666666666663</v>
      </c>
      <c r="L9" s="25">
        <f t="shared" si="1"/>
        <v>339.99999999999994</v>
      </c>
    </row>
    <row r="10" spans="1:12" s="17" customFormat="1">
      <c r="A10" s="28" t="s">
        <v>27</v>
      </c>
      <c r="B10" s="28" t="s">
        <v>35</v>
      </c>
      <c r="C10" s="23">
        <v>40984</v>
      </c>
      <c r="D10" s="23"/>
      <c r="E10" s="23" t="s">
        <v>20</v>
      </c>
      <c r="F10" s="26">
        <v>75</v>
      </c>
      <c r="G10" s="24">
        <v>0.33333333333333331</v>
      </c>
      <c r="H10" s="24">
        <v>0.5</v>
      </c>
      <c r="I10" s="24"/>
      <c r="J10" s="24"/>
      <c r="K10" s="24">
        <f t="shared" si="0"/>
        <v>0.16666666666666669</v>
      </c>
      <c r="L10" s="25">
        <f t="shared" si="1"/>
        <v>300</v>
      </c>
    </row>
    <row r="11" spans="1:12" s="33" customFormat="1">
      <c r="A11" s="28" t="s">
        <v>36</v>
      </c>
      <c r="B11" s="28" t="s">
        <v>33</v>
      </c>
      <c r="C11" s="23">
        <v>40990</v>
      </c>
      <c r="D11" s="23"/>
      <c r="E11" s="23" t="s">
        <v>20</v>
      </c>
      <c r="F11" s="26">
        <v>85</v>
      </c>
      <c r="G11" s="24">
        <v>0.33333333333333331</v>
      </c>
      <c r="H11" s="24">
        <v>0.5</v>
      </c>
      <c r="I11" s="24">
        <v>0.58333333333333337</v>
      </c>
      <c r="J11" s="24">
        <v>0.70833333333333337</v>
      </c>
      <c r="K11" s="24">
        <f t="shared" si="0"/>
        <v>0.2916666666666668</v>
      </c>
      <c r="L11" s="25">
        <f t="shared" si="1"/>
        <v>595.00000000000034</v>
      </c>
    </row>
    <row r="12" spans="1:12" s="17" customFormat="1">
      <c r="A12" s="28" t="s">
        <v>36</v>
      </c>
      <c r="B12" s="28" t="s">
        <v>41</v>
      </c>
      <c r="C12" s="23">
        <v>40994</v>
      </c>
      <c r="D12" s="23"/>
      <c r="E12" s="23" t="s">
        <v>42</v>
      </c>
      <c r="F12" s="26">
        <v>85</v>
      </c>
      <c r="G12" s="24">
        <v>0.33333333333333331</v>
      </c>
      <c r="H12" s="24">
        <v>0.5</v>
      </c>
      <c r="I12" s="24">
        <v>0.5625</v>
      </c>
      <c r="J12" s="24">
        <v>0.70833333333333337</v>
      </c>
      <c r="K12" s="24">
        <f t="shared" ref="K12" si="2">J12+H12-I12-G12</f>
        <v>0.31250000000000017</v>
      </c>
      <c r="L12" s="25">
        <f t="shared" ref="L12" si="3">IF(K12&lt;&gt;"",((K12-INT(K12))*24)*F12,"")</f>
        <v>637.50000000000034</v>
      </c>
    </row>
    <row r="13" spans="1:12" s="17" customFormat="1">
      <c r="A13" s="28" t="s">
        <v>25</v>
      </c>
      <c r="B13" s="28" t="s">
        <v>46</v>
      </c>
      <c r="C13" s="23">
        <v>40996</v>
      </c>
      <c r="D13" s="23"/>
      <c r="E13" s="23" t="s">
        <v>20</v>
      </c>
      <c r="F13" s="26">
        <v>75</v>
      </c>
      <c r="G13" s="24"/>
      <c r="H13" s="24"/>
      <c r="I13" s="24">
        <v>0.58333333333333337</v>
      </c>
      <c r="J13" s="24">
        <v>0.66666666666666663</v>
      </c>
      <c r="K13" s="24">
        <f t="shared" si="0"/>
        <v>8.3333333333333259E-2</v>
      </c>
      <c r="L13" s="25">
        <f t="shared" si="1"/>
        <v>149.99999999999986</v>
      </c>
    </row>
    <row r="14" spans="1:12" s="17" customFormat="1">
      <c r="A14" s="28" t="s">
        <v>44</v>
      </c>
      <c r="B14" s="28" t="s">
        <v>45</v>
      </c>
      <c r="C14" s="23">
        <v>40997</v>
      </c>
      <c r="D14" s="23"/>
      <c r="E14" s="23" t="s">
        <v>20</v>
      </c>
      <c r="F14" s="26">
        <v>75</v>
      </c>
      <c r="G14" s="24">
        <v>0.39583333333333331</v>
      </c>
      <c r="H14" s="24">
        <v>0.5</v>
      </c>
      <c r="I14" s="24">
        <v>0.5625</v>
      </c>
      <c r="J14" s="24">
        <v>0.75</v>
      </c>
      <c r="K14" s="24">
        <f t="shared" ref="K14" si="4">J14+H14-I14-G14</f>
        <v>0.29166666666666669</v>
      </c>
      <c r="L14" s="25">
        <f t="shared" ref="L14" si="5">IF(K14&lt;&gt;"",((K14-INT(K14))*24)*F14,"")</f>
        <v>525</v>
      </c>
    </row>
    <row r="15" spans="1:12" s="17" customFormat="1">
      <c r="A15" s="28" t="s">
        <v>24</v>
      </c>
      <c r="B15" s="28" t="s">
        <v>43</v>
      </c>
      <c r="C15" s="23">
        <v>40998</v>
      </c>
      <c r="D15" s="23"/>
      <c r="E15" s="23" t="s">
        <v>20</v>
      </c>
      <c r="F15" s="26">
        <v>80</v>
      </c>
      <c r="G15" s="24">
        <v>0.4375</v>
      </c>
      <c r="H15" s="24">
        <v>0.5</v>
      </c>
      <c r="I15" s="24"/>
      <c r="J15" s="24"/>
      <c r="K15" s="24">
        <f>J15+H15-I15-G15</f>
        <v>6.25E-2</v>
      </c>
      <c r="L15" s="25">
        <f>IF(K15&lt;&gt;"",((K15-INT(K15))*24)*F15,"")</f>
        <v>120</v>
      </c>
    </row>
    <row r="16" spans="1:12" s="17" customFormat="1">
      <c r="A16" s="28" t="s">
        <v>47</v>
      </c>
      <c r="B16" s="28" t="s">
        <v>48</v>
      </c>
      <c r="C16" s="23">
        <v>40998</v>
      </c>
      <c r="D16" s="23"/>
      <c r="E16" s="23" t="s">
        <v>20</v>
      </c>
      <c r="F16" s="26">
        <v>85</v>
      </c>
      <c r="G16" s="24"/>
      <c r="H16" s="24"/>
      <c r="I16" s="24">
        <v>0.5625</v>
      </c>
      <c r="J16" s="24">
        <v>0.70833333333333337</v>
      </c>
      <c r="K16" s="24">
        <f>J16+H16-I16-G16</f>
        <v>0.14583333333333337</v>
      </c>
      <c r="L16" s="25">
        <f>IF(K16&lt;&gt;"",((K16-INT(K16))*24)*F16,"")</f>
        <v>297.50000000000006</v>
      </c>
    </row>
    <row r="17" spans="1:12" s="17" customFormat="1">
      <c r="A17" s="52"/>
      <c r="B17" s="52"/>
      <c r="C17" s="21"/>
      <c r="D17" s="53"/>
      <c r="E17" s="53"/>
      <c r="F17" s="27"/>
      <c r="G17" s="22"/>
      <c r="H17" s="22"/>
      <c r="I17" s="22"/>
      <c r="J17" s="22"/>
      <c r="K17" s="22">
        <f>SUBTOTAL(109,[TOTAL DE HORAS])</f>
        <v>2.3958333333333335</v>
      </c>
      <c r="L17" s="43">
        <f>SUM(L5:L16)</f>
        <v>4650.0000000000009</v>
      </c>
    </row>
    <row r="18" spans="1:12" s="17" customFormat="1" ht="13.5" thickBot="1">
      <c r="A18" s="5"/>
      <c r="B18" s="5"/>
      <c r="C18" s="20"/>
      <c r="D18" s="20"/>
      <c r="E18" s="20"/>
      <c r="K18" s="38"/>
    </row>
    <row r="19" spans="1:12" s="17" customFormat="1" ht="13.5" thickBot="1">
      <c r="A19" s="5"/>
      <c r="B19" s="5"/>
      <c r="C19" s="20"/>
      <c r="D19" s="20"/>
      <c r="E19" s="20"/>
      <c r="K19" s="46" t="s">
        <v>37</v>
      </c>
      <c r="L19" s="49" t="s">
        <v>38</v>
      </c>
    </row>
    <row r="20" spans="1:12" s="17" customFormat="1">
      <c r="A20" s="5"/>
      <c r="B20" s="5"/>
      <c r="C20" s="20"/>
      <c r="D20" s="20"/>
      <c r="F20" s="30"/>
      <c r="K20" s="44" t="s">
        <v>24</v>
      </c>
      <c r="L20" s="45">
        <f>SUMIF(A5:A16,"Prematec",L5:L16)</f>
        <v>1240</v>
      </c>
    </row>
    <row r="21" spans="1:12" s="17" customFormat="1">
      <c r="A21" s="5"/>
      <c r="B21" s="5"/>
      <c r="C21" s="20"/>
      <c r="D21" s="20"/>
      <c r="F21" s="30"/>
      <c r="K21" s="44" t="s">
        <v>25</v>
      </c>
      <c r="L21" s="45">
        <f>SUMIF(A4:A15,"Tecnoeletro",L4:L15)</f>
        <v>674.99999999999989</v>
      </c>
    </row>
    <row r="22" spans="1:12" s="17" customFormat="1">
      <c r="A22" s="5"/>
      <c r="B22" s="5"/>
      <c r="C22" s="20"/>
      <c r="D22" s="20"/>
      <c r="I22" s="55"/>
      <c r="K22" s="54" t="s">
        <v>44</v>
      </c>
      <c r="L22" s="45">
        <f>SUMIF(A5:A16,"ELETROLUX",L5:L16)</f>
        <v>525</v>
      </c>
    </row>
    <row r="23" spans="1:12" s="17" customFormat="1" ht="13.5" thickBot="1">
      <c r="A23" s="5"/>
      <c r="B23" s="5"/>
      <c r="C23" s="20"/>
      <c r="D23" s="20"/>
      <c r="E23" s="20"/>
      <c r="K23" s="44" t="s">
        <v>26</v>
      </c>
      <c r="L23" s="45">
        <f>SUMIF(A5:A16,"pERDIGAO",L5:L16)</f>
        <v>2210.0000000000005</v>
      </c>
    </row>
    <row r="24" spans="1:12" s="17" customFormat="1" ht="13.5" thickBot="1">
      <c r="A24" s="5"/>
      <c r="B24" s="5"/>
      <c r="C24" s="20"/>
      <c r="D24" s="20"/>
      <c r="E24" s="20"/>
      <c r="K24" s="46" t="s">
        <v>29</v>
      </c>
      <c r="L24" s="47">
        <f>SUM(L20:L23)</f>
        <v>4650</v>
      </c>
    </row>
    <row r="25" spans="1:12" s="17" customFormat="1">
      <c r="A25" s="5"/>
      <c r="B25" s="5"/>
      <c r="C25" s="20"/>
      <c r="D25" s="20"/>
      <c r="E25" s="20"/>
      <c r="K25" s="17" t="s">
        <v>30</v>
      </c>
      <c r="L25" s="39">
        <f>L24*6%</f>
        <v>279</v>
      </c>
    </row>
    <row r="26" spans="1:12" s="17" customFormat="1" ht="13.5" thickBot="1">
      <c r="A26" s="5"/>
      <c r="B26" s="5"/>
      <c r="C26" s="20"/>
      <c r="D26" s="20"/>
      <c r="E26" s="20"/>
      <c r="F26" s="29"/>
      <c r="K26" s="17" t="s">
        <v>31</v>
      </c>
      <c r="L26" s="39">
        <f>(L24-L25)*20%</f>
        <v>874.2</v>
      </c>
    </row>
    <row r="27" spans="1:12" s="17" customFormat="1" ht="13.5" thickBot="1">
      <c r="A27" s="5"/>
      <c r="B27" s="5"/>
      <c r="C27" s="20"/>
      <c r="D27" s="20"/>
      <c r="E27" s="20"/>
      <c r="K27" s="46" t="s">
        <v>32</v>
      </c>
      <c r="L27" s="47">
        <f>L24-L25-L26</f>
        <v>3496.8</v>
      </c>
    </row>
    <row r="28" spans="1:12" s="17" customFormat="1" ht="13.5" thickBot="1">
      <c r="A28" s="5"/>
      <c r="B28" s="5"/>
      <c r="C28" s="20"/>
      <c r="D28" s="20"/>
      <c r="E28" s="20"/>
    </row>
    <row r="29" spans="1:12" s="17" customFormat="1" ht="13.5" thickBot="1">
      <c r="A29" s="5"/>
      <c r="B29" s="5"/>
      <c r="C29" s="20"/>
      <c r="D29" s="20"/>
      <c r="E29" s="20"/>
      <c r="K29" s="46" t="s">
        <v>39</v>
      </c>
      <c r="L29" s="50"/>
    </row>
    <row r="30" spans="1:12" s="17" customFormat="1">
      <c r="A30" s="5"/>
      <c r="B30" s="5"/>
      <c r="C30" s="20"/>
      <c r="D30" s="20"/>
      <c r="E30" s="20"/>
      <c r="K30" s="44" t="s">
        <v>24</v>
      </c>
      <c r="L30" s="48">
        <f ca="1">SUMIF(A5:A26,"Prematec",K5:K16)</f>
        <v>0.64583333333333326</v>
      </c>
    </row>
    <row r="31" spans="1:12" s="17" customFormat="1">
      <c r="A31" s="5"/>
      <c r="B31" s="5"/>
      <c r="C31" s="20"/>
      <c r="D31" s="20"/>
      <c r="E31" s="20"/>
      <c r="K31" s="44" t="s">
        <v>25</v>
      </c>
      <c r="L31" s="48">
        <f>SUMIF(A5:A16,"Tecnoeletro",K5:K16)</f>
        <v>0.37499999999999994</v>
      </c>
    </row>
    <row r="32" spans="1:12" s="17" customFormat="1">
      <c r="A32" s="5"/>
      <c r="B32" s="5"/>
      <c r="C32" s="20"/>
      <c r="D32" s="20"/>
      <c r="E32" s="20"/>
      <c r="K32" s="54" t="s">
        <v>44</v>
      </c>
      <c r="L32" s="48">
        <f>SUMIF(A6:A17,"ELETROLUX",K6:K17)</f>
        <v>0.29166666666666669</v>
      </c>
    </row>
    <row r="33" spans="1:12" s="17" customFormat="1" ht="13.5" thickBot="1">
      <c r="A33" s="5"/>
      <c r="B33" s="5"/>
      <c r="C33" s="20"/>
      <c r="D33" s="20"/>
      <c r="E33" s="20"/>
      <c r="K33" s="44" t="s">
        <v>26</v>
      </c>
      <c r="L33" s="48">
        <f ca="1">SUMIF(A5:A26,"pERDIGAO",K5:K16)</f>
        <v>1.0833333333333335</v>
      </c>
    </row>
    <row r="34" spans="1:12" s="17" customFormat="1" ht="13.5" thickBot="1">
      <c r="A34" s="5"/>
      <c r="B34" s="5"/>
      <c r="C34" s="20"/>
      <c r="D34" s="20"/>
      <c r="E34" s="20"/>
      <c r="K34" s="46" t="s">
        <v>40</v>
      </c>
      <c r="L34" s="51">
        <f ca="1">SUM(L30:L33)</f>
        <v>2.3958333333333335</v>
      </c>
    </row>
    <row r="35" spans="1:12" s="17" customFormat="1">
      <c r="A35" s="5"/>
      <c r="B35" s="5"/>
      <c r="C35" s="20"/>
      <c r="D35" s="20"/>
      <c r="E35" s="20"/>
    </row>
    <row r="36" spans="1:12" s="17" customFormat="1">
      <c r="A36" s="5"/>
      <c r="B36" s="5"/>
      <c r="C36" s="20"/>
      <c r="D36" s="20"/>
      <c r="E36" s="20"/>
    </row>
    <row r="37" spans="1:12" s="17" customFormat="1">
      <c r="A37" s="5"/>
      <c r="B37" s="5"/>
      <c r="C37" s="20"/>
      <c r="D37" s="20"/>
      <c r="E37" s="20"/>
    </row>
    <row r="38" spans="1:12" s="17" customFormat="1">
      <c r="A38" s="5"/>
      <c r="B38" s="5"/>
      <c r="C38" s="20"/>
      <c r="D38" s="20"/>
      <c r="E38" s="20"/>
    </row>
    <row r="39" spans="1:12" s="17" customFormat="1">
      <c r="A39" s="5"/>
      <c r="B39" s="5"/>
      <c r="C39" s="20"/>
      <c r="D39" s="20"/>
      <c r="E39" s="20"/>
    </row>
    <row r="40" spans="1:12" s="17" customFormat="1">
      <c r="A40" s="5"/>
      <c r="B40" s="5"/>
      <c r="C40" s="20"/>
      <c r="D40" s="20"/>
      <c r="E40" s="20"/>
    </row>
    <row r="41" spans="1:12" s="17" customFormat="1">
      <c r="A41" s="5"/>
      <c r="B41" s="5"/>
      <c r="C41" s="20"/>
      <c r="D41" s="20"/>
      <c r="E41" s="20"/>
    </row>
    <row r="42" spans="1:12" s="17" customFormat="1">
      <c r="A42" s="5"/>
      <c r="B42" s="5"/>
      <c r="C42" s="20"/>
      <c r="D42" s="20"/>
      <c r="E42" s="20"/>
    </row>
    <row r="43" spans="1:12" s="17" customFormat="1">
      <c r="A43" s="5"/>
      <c r="B43" s="5"/>
      <c r="C43" s="20"/>
      <c r="D43" s="20"/>
      <c r="E43" s="20"/>
    </row>
    <row r="44" spans="1:12" s="17" customFormat="1">
      <c r="A44" s="5"/>
      <c r="B44" s="5"/>
      <c r="C44" s="20"/>
      <c r="D44" s="20"/>
      <c r="E44" s="20"/>
    </row>
    <row r="45" spans="1:12" s="17" customFormat="1">
      <c r="A45" s="5"/>
      <c r="B45" s="5"/>
      <c r="C45" s="20"/>
      <c r="D45" s="20"/>
      <c r="E45" s="20"/>
    </row>
    <row r="46" spans="1:12" s="17" customFormat="1">
      <c r="A46" s="5"/>
      <c r="B46" s="5"/>
      <c r="C46" s="20"/>
      <c r="D46" s="20"/>
      <c r="E46" s="20"/>
    </row>
    <row r="47" spans="1:12" s="17" customFormat="1">
      <c r="A47" s="5"/>
      <c r="B47" s="5"/>
      <c r="C47" s="20"/>
      <c r="D47" s="20"/>
      <c r="E47" s="20"/>
    </row>
    <row r="48" spans="1:12" s="17" customFormat="1">
      <c r="A48" s="5"/>
      <c r="B48" s="5"/>
      <c r="C48" s="20"/>
      <c r="D48" s="20"/>
      <c r="E48" s="20"/>
    </row>
    <row r="49" spans="1:5" s="17" customFormat="1">
      <c r="A49" s="5"/>
      <c r="B49" s="5"/>
      <c r="C49" s="20"/>
      <c r="D49" s="20"/>
      <c r="E49" s="20"/>
    </row>
    <row r="50" spans="1:5" s="17" customFormat="1">
      <c r="A50" s="5"/>
      <c r="B50" s="5"/>
      <c r="C50" s="20"/>
      <c r="D50" s="20"/>
      <c r="E50" s="20"/>
    </row>
    <row r="51" spans="1:5" s="17" customFormat="1">
      <c r="A51" s="5"/>
      <c r="B51" s="5"/>
      <c r="C51" s="20"/>
      <c r="D51" s="20"/>
      <c r="E51" s="20"/>
    </row>
    <row r="52" spans="1:5" s="17" customFormat="1">
      <c r="A52" s="5"/>
      <c r="B52" s="5"/>
      <c r="C52" s="20"/>
      <c r="D52" s="20"/>
      <c r="E52" s="20"/>
    </row>
    <row r="53" spans="1:5" s="17" customFormat="1">
      <c r="A53" s="5"/>
      <c r="B53" s="5"/>
      <c r="C53" s="20"/>
      <c r="D53" s="20"/>
      <c r="E53" s="20"/>
    </row>
    <row r="54" spans="1:5" s="17" customFormat="1">
      <c r="A54" s="5"/>
      <c r="B54" s="5"/>
      <c r="C54" s="20"/>
      <c r="D54" s="20"/>
      <c r="E54" s="20"/>
    </row>
    <row r="55" spans="1:5" s="17" customFormat="1">
      <c r="A55" s="5"/>
      <c r="B55" s="5"/>
      <c r="C55" s="20"/>
      <c r="D55" s="20"/>
      <c r="E55" s="20"/>
    </row>
    <row r="56" spans="1:5" s="17" customFormat="1">
      <c r="A56" s="5"/>
      <c r="B56" s="5"/>
      <c r="C56" s="20"/>
      <c r="D56" s="20"/>
      <c r="E56" s="20"/>
    </row>
    <row r="57" spans="1:5" s="17" customFormat="1">
      <c r="A57" s="5"/>
      <c r="B57" s="5"/>
      <c r="C57" s="20"/>
      <c r="D57" s="20"/>
      <c r="E57" s="20"/>
    </row>
    <row r="58" spans="1:5" s="17" customFormat="1">
      <c r="A58" s="5"/>
      <c r="B58" s="5"/>
      <c r="C58" s="20"/>
      <c r="D58" s="20"/>
      <c r="E58" s="20"/>
    </row>
    <row r="59" spans="1:5" s="17" customFormat="1">
      <c r="A59" s="5"/>
      <c r="B59" s="5"/>
      <c r="C59" s="20"/>
      <c r="D59" s="20"/>
      <c r="E59" s="20"/>
    </row>
    <row r="60" spans="1:5" s="17" customFormat="1">
      <c r="A60" s="5"/>
      <c r="B60" s="5"/>
      <c r="C60" s="20"/>
      <c r="D60" s="20"/>
      <c r="E60" s="20"/>
    </row>
    <row r="61" spans="1:5" s="17" customFormat="1">
      <c r="A61" s="5"/>
      <c r="B61" s="5"/>
      <c r="C61" s="20"/>
      <c r="D61" s="20"/>
      <c r="E61" s="20"/>
    </row>
    <row r="62" spans="1:5" s="17" customFormat="1">
      <c r="A62" s="5"/>
      <c r="B62" s="5"/>
      <c r="C62" s="20"/>
      <c r="D62" s="20"/>
      <c r="E62" s="20"/>
    </row>
    <row r="63" spans="1:5" s="17" customFormat="1">
      <c r="A63" s="5"/>
      <c r="B63" s="5"/>
      <c r="C63" s="20"/>
      <c r="D63" s="20"/>
      <c r="E63" s="20"/>
    </row>
    <row r="64" spans="1:5" s="17" customFormat="1">
      <c r="A64" s="5"/>
      <c r="B64" s="5"/>
      <c r="C64" s="20"/>
      <c r="D64" s="20"/>
      <c r="E64" s="20"/>
    </row>
    <row r="65" spans="1:15" s="17" customFormat="1">
      <c r="A65" s="5"/>
      <c r="B65" s="5"/>
      <c r="C65" s="20"/>
      <c r="D65" s="20"/>
      <c r="E65" s="20"/>
      <c r="M65" s="17">
        <v>-11300</v>
      </c>
    </row>
    <row r="66" spans="1:15" s="17" customFormat="1">
      <c r="A66" s="5"/>
      <c r="B66" s="5"/>
      <c r="C66" s="20"/>
      <c r="D66" s="20"/>
      <c r="E66" s="20"/>
      <c r="M66" s="17">
        <v>-2700</v>
      </c>
    </row>
    <row r="67" spans="1:15" s="17" customFormat="1">
      <c r="A67" s="5"/>
      <c r="B67" s="5"/>
      <c r="C67" s="20"/>
      <c r="D67" s="20"/>
      <c r="E67" s="20"/>
      <c r="M67" s="17">
        <v>-43100</v>
      </c>
    </row>
    <row r="68" spans="1:15" s="17" customFormat="1">
      <c r="A68" s="5"/>
      <c r="B68" s="5"/>
      <c r="C68" s="20"/>
      <c r="D68" s="20"/>
      <c r="E68" s="20"/>
      <c r="M68" s="17">
        <v>11000</v>
      </c>
      <c r="N68" s="17" t="s">
        <v>17</v>
      </c>
    </row>
    <row r="69" spans="1:15" s="17" customFormat="1">
      <c r="A69" s="5"/>
      <c r="B69" s="5"/>
      <c r="C69" s="20"/>
      <c r="D69" s="20"/>
      <c r="E69" s="20"/>
      <c r="M69" s="17">
        <v>19000</v>
      </c>
      <c r="N69" s="17" t="s">
        <v>18</v>
      </c>
    </row>
    <row r="70" spans="1:15" s="17" customFormat="1">
      <c r="A70" s="5"/>
      <c r="B70" s="5"/>
      <c r="C70" s="20"/>
      <c r="D70" s="20"/>
      <c r="E70" s="20"/>
      <c r="M70" s="17">
        <v>24000</v>
      </c>
      <c r="O70" s="19" t="e">
        <f>#REF!+#REF!+#REF!+#REF!+#REF!</f>
        <v>#REF!</v>
      </c>
    </row>
    <row r="71" spans="1:15" s="17" customFormat="1">
      <c r="A71" s="5"/>
      <c r="B71" s="5"/>
      <c r="C71" s="20"/>
      <c r="D71" s="20"/>
      <c r="E71" s="20"/>
      <c r="M71" s="17">
        <v>20940</v>
      </c>
    </row>
    <row r="72" spans="1:15" s="17" customFormat="1">
      <c r="A72" s="5"/>
      <c r="B72" s="5"/>
      <c r="C72" s="20"/>
      <c r="D72" s="20"/>
      <c r="E72" s="20"/>
      <c r="M72" s="17">
        <v>43890</v>
      </c>
    </row>
    <row r="73" spans="1:15" s="17" customFormat="1">
      <c r="A73" s="5"/>
      <c r="B73" s="5"/>
      <c r="C73" s="20"/>
      <c r="D73" s="20"/>
      <c r="E73" s="20"/>
      <c r="M73" s="17">
        <v>18000</v>
      </c>
    </row>
    <row r="74" spans="1:15" s="17" customFormat="1">
      <c r="A74" s="5"/>
      <c r="B74" s="5"/>
      <c r="C74" s="20"/>
      <c r="D74" s="20"/>
      <c r="E74" s="20"/>
      <c r="M74" s="17">
        <f>8710+4690</f>
        <v>13400</v>
      </c>
    </row>
    <row r="75" spans="1:15" s="17" customFormat="1">
      <c r="A75" s="5"/>
      <c r="B75" s="5"/>
      <c r="C75" s="20"/>
      <c r="D75" s="20"/>
      <c r="E75" s="20"/>
      <c r="M75" s="17">
        <v>-126000</v>
      </c>
    </row>
    <row r="76" spans="1:15" s="17" customFormat="1">
      <c r="A76" s="5"/>
      <c r="B76" s="5"/>
      <c r="C76" s="20"/>
      <c r="D76" s="20"/>
      <c r="E76" s="20"/>
      <c r="M76" s="17">
        <f>SUM(M64:M75)</f>
        <v>-32870</v>
      </c>
    </row>
    <row r="77" spans="1:15" s="17" customFormat="1">
      <c r="A77" s="5"/>
      <c r="B77" s="5"/>
      <c r="C77" s="20"/>
      <c r="D77" s="20"/>
      <c r="E77" s="20"/>
      <c r="M77" s="17" t="s">
        <v>19</v>
      </c>
    </row>
    <row r="78" spans="1:15" s="17" customFormat="1">
      <c r="A78" s="5"/>
      <c r="B78" s="5"/>
      <c r="C78" s="20"/>
      <c r="D78" s="20"/>
      <c r="E78" s="20"/>
    </row>
    <row r="79" spans="1:15" s="17" customFormat="1">
      <c r="A79" s="5"/>
      <c r="B79" s="5"/>
      <c r="C79" s="20"/>
      <c r="D79" s="20"/>
      <c r="E79" s="20"/>
      <c r="M79" s="17">
        <v>97000</v>
      </c>
    </row>
    <row r="80" spans="1:15" s="17" customFormat="1">
      <c r="A80" s="5"/>
      <c r="B80" s="5"/>
      <c r="C80" s="20"/>
      <c r="D80" s="20"/>
      <c r="E80" s="20"/>
    </row>
    <row r="81" spans="1:13" s="17" customFormat="1">
      <c r="A81" s="5"/>
      <c r="B81" s="5"/>
      <c r="C81" s="20"/>
      <c r="D81" s="20"/>
      <c r="E81" s="20"/>
      <c r="M81" s="17">
        <f>M79-M80</f>
        <v>97000</v>
      </c>
    </row>
    <row r="82" spans="1:13" s="17" customFormat="1">
      <c r="A82" s="5"/>
      <c r="B82" s="5"/>
      <c r="C82" s="20"/>
      <c r="D82" s="20"/>
      <c r="E82" s="20"/>
    </row>
    <row r="83" spans="1:13" s="17" customFormat="1">
      <c r="A83" s="5"/>
      <c r="B83" s="5"/>
      <c r="C83" s="20"/>
      <c r="D83" s="20"/>
      <c r="E83" s="20"/>
    </row>
    <row r="84" spans="1:13" s="17" customFormat="1">
      <c r="A84" s="5"/>
      <c r="B84" s="5"/>
      <c r="C84" s="20"/>
      <c r="D84" s="20"/>
      <c r="E84" s="20"/>
    </row>
    <row r="85" spans="1:13" s="17" customFormat="1">
      <c r="A85" s="5"/>
      <c r="B85" s="5"/>
      <c r="C85" s="20"/>
      <c r="D85" s="20"/>
      <c r="E85" s="20"/>
    </row>
    <row r="86" spans="1:13" s="17" customFormat="1">
      <c r="A86" s="5"/>
      <c r="B86" s="5"/>
      <c r="C86" s="20"/>
      <c r="D86" s="20"/>
      <c r="E86" s="20"/>
    </row>
    <row r="87" spans="1:13" s="17" customFormat="1">
      <c r="A87" s="5"/>
      <c r="B87" s="5"/>
      <c r="C87" s="20"/>
      <c r="D87" s="20"/>
      <c r="E87" s="20"/>
    </row>
    <row r="88" spans="1:13" s="17" customFormat="1">
      <c r="A88" s="5"/>
      <c r="B88" s="5"/>
      <c r="C88" s="20"/>
      <c r="D88" s="20"/>
      <c r="E88" s="20"/>
    </row>
    <row r="89" spans="1:13" s="17" customFormat="1">
      <c r="A89" s="5"/>
      <c r="B89" s="5"/>
      <c r="C89" s="20"/>
      <c r="D89" s="20"/>
      <c r="E89" s="20"/>
    </row>
    <row r="90" spans="1:13" s="17" customFormat="1">
      <c r="A90" s="5"/>
      <c r="B90" s="5"/>
      <c r="C90" s="20"/>
      <c r="D90" s="20"/>
      <c r="E90" s="20"/>
    </row>
    <row r="91" spans="1:13" s="17" customFormat="1">
      <c r="A91" s="5"/>
      <c r="B91" s="5"/>
      <c r="C91" s="20"/>
      <c r="D91" s="20"/>
      <c r="E91" s="20"/>
    </row>
    <row r="92" spans="1:13" s="17" customFormat="1">
      <c r="A92" s="5"/>
      <c r="B92" s="5"/>
      <c r="C92" s="20"/>
      <c r="D92" s="20"/>
      <c r="E92" s="20"/>
    </row>
    <row r="93" spans="1:13" s="17" customFormat="1">
      <c r="A93" s="5"/>
      <c r="B93" s="5"/>
      <c r="C93" s="20"/>
      <c r="D93" s="20"/>
      <c r="E93" s="20"/>
    </row>
    <row r="94" spans="1:13" s="17" customFormat="1">
      <c r="A94" s="5"/>
      <c r="B94" s="5"/>
      <c r="C94" s="20"/>
      <c r="D94" s="20"/>
      <c r="E94" s="20"/>
    </row>
    <row r="95" spans="1:13" s="17" customFormat="1">
      <c r="A95" s="5"/>
      <c r="B95" s="5"/>
      <c r="C95" s="20"/>
      <c r="D95" s="20"/>
      <c r="E95" s="20"/>
    </row>
    <row r="96" spans="1:13" s="17" customFormat="1">
      <c r="A96" s="5"/>
      <c r="B96" s="5"/>
      <c r="C96" s="20"/>
      <c r="D96" s="20"/>
      <c r="E96" s="20"/>
    </row>
    <row r="97" spans="1:5" s="17" customFormat="1">
      <c r="A97" s="5"/>
      <c r="B97" s="5"/>
      <c r="C97" s="20"/>
      <c r="D97" s="20"/>
      <c r="E97" s="20"/>
    </row>
    <row r="98" spans="1:5" s="17" customFormat="1">
      <c r="A98" s="5"/>
      <c r="B98" s="5"/>
      <c r="C98" s="20"/>
      <c r="D98" s="20"/>
      <c r="E98" s="20"/>
    </row>
    <row r="99" spans="1:5" s="17" customFormat="1">
      <c r="A99" s="5"/>
      <c r="B99" s="5"/>
      <c r="C99" s="20"/>
      <c r="D99" s="20"/>
      <c r="E99" s="20"/>
    </row>
    <row r="100" spans="1:5" s="17" customFormat="1">
      <c r="A100" s="5"/>
      <c r="B100" s="5"/>
      <c r="C100" s="20"/>
      <c r="D100" s="20"/>
      <c r="E100" s="20"/>
    </row>
    <row r="101" spans="1:5" s="17" customFormat="1">
      <c r="A101" s="5"/>
      <c r="B101" s="5"/>
      <c r="C101" s="20"/>
      <c r="D101" s="20"/>
      <c r="E101" s="20"/>
    </row>
    <row r="102" spans="1:5" s="17" customFormat="1">
      <c r="A102" s="5"/>
      <c r="B102" s="5"/>
      <c r="C102" s="20"/>
      <c r="D102" s="20"/>
      <c r="E102" s="20"/>
    </row>
    <row r="103" spans="1:5" s="17" customFormat="1">
      <c r="A103" s="5"/>
      <c r="B103" s="5"/>
      <c r="C103" s="20"/>
      <c r="D103" s="20"/>
      <c r="E103" s="20"/>
    </row>
    <row r="104" spans="1:5" s="17" customFormat="1">
      <c r="A104" s="5"/>
      <c r="B104" s="5"/>
      <c r="C104" s="20"/>
      <c r="D104" s="20"/>
      <c r="E104" s="20"/>
    </row>
    <row r="105" spans="1:5" s="17" customFormat="1">
      <c r="A105" s="5"/>
      <c r="B105" s="5"/>
      <c r="C105" s="20"/>
      <c r="D105" s="20"/>
      <c r="E105" s="20"/>
    </row>
    <row r="106" spans="1:5" s="17" customFormat="1">
      <c r="A106" s="5"/>
      <c r="B106" s="5"/>
      <c r="C106" s="20"/>
      <c r="D106" s="20"/>
      <c r="E106" s="20"/>
    </row>
    <row r="107" spans="1:5" s="17" customFormat="1">
      <c r="A107" s="5"/>
      <c r="B107" s="5"/>
      <c r="C107" s="20"/>
      <c r="D107" s="20"/>
      <c r="E107" s="20"/>
    </row>
    <row r="108" spans="1:5" s="17" customFormat="1">
      <c r="A108" s="5"/>
      <c r="B108" s="5"/>
      <c r="C108" s="20"/>
      <c r="D108" s="20"/>
      <c r="E108" s="20"/>
    </row>
    <row r="109" spans="1:5" s="17" customFormat="1">
      <c r="A109" s="5"/>
      <c r="B109" s="5"/>
      <c r="C109" s="20"/>
      <c r="D109" s="20"/>
      <c r="E109" s="20"/>
    </row>
    <row r="110" spans="1:5" s="17" customFormat="1">
      <c r="A110" s="5"/>
      <c r="B110" s="5"/>
      <c r="C110" s="20"/>
      <c r="D110" s="20"/>
      <c r="E110" s="20"/>
    </row>
    <row r="111" spans="1:5" s="17" customFormat="1">
      <c r="A111" s="5"/>
      <c r="B111" s="5"/>
      <c r="C111" s="20"/>
      <c r="D111" s="20"/>
      <c r="E111" s="20"/>
    </row>
    <row r="112" spans="1:5" s="17" customFormat="1">
      <c r="A112" s="5"/>
      <c r="B112" s="5"/>
      <c r="C112" s="20"/>
      <c r="D112" s="20"/>
      <c r="E112" s="20"/>
    </row>
    <row r="113" spans="1:5" s="17" customFormat="1">
      <c r="A113" s="5"/>
      <c r="B113" s="5"/>
      <c r="C113" s="20"/>
      <c r="D113" s="20"/>
      <c r="E113" s="20"/>
    </row>
    <row r="114" spans="1:5" s="17" customFormat="1">
      <c r="A114" s="5"/>
      <c r="B114" s="5"/>
      <c r="C114" s="20"/>
      <c r="D114" s="20"/>
      <c r="E114" s="20"/>
    </row>
    <row r="115" spans="1:5" s="17" customFormat="1">
      <c r="A115" s="5"/>
      <c r="B115" s="5"/>
      <c r="C115" s="20"/>
      <c r="D115" s="20"/>
      <c r="E115" s="20"/>
    </row>
    <row r="116" spans="1:5" s="17" customFormat="1">
      <c r="A116" s="5"/>
      <c r="B116" s="5"/>
      <c r="C116" s="20"/>
      <c r="D116" s="20"/>
      <c r="E116" s="20"/>
    </row>
    <row r="117" spans="1:5" s="17" customFormat="1">
      <c r="A117" s="5"/>
      <c r="B117" s="5"/>
      <c r="C117" s="20"/>
      <c r="D117" s="20"/>
      <c r="E117" s="20"/>
    </row>
    <row r="118" spans="1:5" s="17" customFormat="1">
      <c r="A118" s="5"/>
      <c r="B118" s="5"/>
      <c r="C118" s="20"/>
      <c r="D118" s="20"/>
      <c r="E118" s="20"/>
    </row>
    <row r="119" spans="1:5" s="17" customFormat="1">
      <c r="A119" s="5"/>
      <c r="B119" s="5"/>
      <c r="C119" s="20"/>
      <c r="D119" s="20"/>
      <c r="E119" s="20"/>
    </row>
    <row r="120" spans="1:5" s="17" customFormat="1">
      <c r="A120" s="5"/>
      <c r="B120" s="5"/>
      <c r="C120" s="20"/>
      <c r="D120" s="20"/>
      <c r="E120" s="20"/>
    </row>
    <row r="121" spans="1:5" s="17" customFormat="1">
      <c r="A121" s="5"/>
      <c r="B121" s="5"/>
      <c r="C121" s="20"/>
      <c r="D121" s="20"/>
      <c r="E121" s="20"/>
    </row>
    <row r="122" spans="1:5" s="17" customFormat="1">
      <c r="A122" s="5"/>
      <c r="B122" s="5"/>
      <c r="C122" s="20"/>
      <c r="D122" s="20"/>
      <c r="E122" s="20"/>
    </row>
    <row r="123" spans="1:5" s="17" customFormat="1">
      <c r="A123" s="5"/>
      <c r="B123" s="5"/>
      <c r="C123" s="20"/>
      <c r="D123" s="20"/>
      <c r="E123" s="20"/>
    </row>
    <row r="124" spans="1:5" s="17" customFormat="1">
      <c r="A124" s="5"/>
      <c r="B124" s="5"/>
      <c r="C124" s="20"/>
      <c r="D124" s="20"/>
      <c r="E124" s="20"/>
    </row>
    <row r="125" spans="1:5" s="17" customFormat="1">
      <c r="A125" s="5"/>
      <c r="B125" s="5"/>
      <c r="C125" s="20"/>
      <c r="D125" s="20"/>
      <c r="E125" s="20"/>
    </row>
    <row r="126" spans="1:5" s="17" customFormat="1">
      <c r="A126" s="5"/>
      <c r="B126" s="5"/>
      <c r="C126" s="20"/>
      <c r="D126" s="20"/>
      <c r="E126" s="20"/>
    </row>
    <row r="127" spans="1:5" s="17" customFormat="1">
      <c r="A127" s="5"/>
      <c r="B127" s="5"/>
      <c r="C127" s="20"/>
      <c r="D127" s="20"/>
      <c r="E127" s="20"/>
    </row>
    <row r="128" spans="1:5" s="17" customFormat="1">
      <c r="A128" s="5"/>
      <c r="B128" s="5"/>
      <c r="C128" s="20"/>
      <c r="D128" s="20"/>
      <c r="E128" s="20"/>
    </row>
    <row r="129" spans="1:15" s="17" customFormat="1">
      <c r="A129" s="5"/>
      <c r="B129" s="5"/>
      <c r="C129" s="20"/>
      <c r="D129" s="20"/>
      <c r="E129" s="20"/>
    </row>
    <row r="130" spans="1:15" s="17" customFormat="1">
      <c r="A130" s="5"/>
      <c r="B130" s="5"/>
      <c r="C130" s="20"/>
      <c r="D130" s="20"/>
      <c r="E130" s="20"/>
    </row>
    <row r="131" spans="1:15" s="17" customFormat="1">
      <c r="A131" s="5"/>
      <c r="B131" s="5"/>
      <c r="C131" s="20"/>
      <c r="D131" s="20"/>
      <c r="E131" s="20"/>
    </row>
    <row r="132" spans="1:15" s="17" customFormat="1">
      <c r="A132" s="5"/>
      <c r="B132" s="5"/>
      <c r="C132" s="20"/>
      <c r="D132" s="20"/>
      <c r="E132" s="20"/>
    </row>
    <row r="133" spans="1:15" s="17" customFormat="1">
      <c r="A133" s="5"/>
      <c r="B133" s="5"/>
      <c r="C133" s="20"/>
      <c r="D133" s="20"/>
      <c r="E133" s="20"/>
    </row>
    <row r="134" spans="1:15" s="17" customFormat="1">
      <c r="A134" s="5"/>
      <c r="B134" s="5"/>
      <c r="C134" s="20"/>
      <c r="D134" s="20"/>
      <c r="E134" s="20"/>
    </row>
    <row r="135" spans="1:15" s="17" customFormat="1">
      <c r="A135" s="5"/>
      <c r="B135" s="5"/>
      <c r="C135" s="20"/>
      <c r="D135" s="20"/>
      <c r="E135" s="20"/>
    </row>
    <row r="136" spans="1:15" s="17" customFormat="1">
      <c r="A136" s="5"/>
      <c r="B136" s="5"/>
      <c r="C136" s="20"/>
      <c r="D136" s="20"/>
      <c r="E136" s="20"/>
    </row>
    <row r="137" spans="1:15" s="17" customFormat="1">
      <c r="A137" s="5"/>
      <c r="B137" s="5"/>
      <c r="C137" s="20"/>
      <c r="D137" s="20"/>
      <c r="E137" s="20"/>
    </row>
    <row r="138" spans="1:15" s="17" customFormat="1">
      <c r="A138" s="5"/>
      <c r="B138" s="5"/>
      <c r="C138" s="20"/>
      <c r="D138" s="20"/>
      <c r="E138" s="20"/>
    </row>
    <row r="139" spans="1:15" s="17" customFormat="1">
      <c r="A139" s="5"/>
      <c r="B139" s="5"/>
      <c r="C139" s="20"/>
      <c r="D139" s="20"/>
      <c r="E139" s="20"/>
    </row>
    <row r="140" spans="1:15" s="17" customFormat="1">
      <c r="A140" s="5"/>
      <c r="B140" s="5"/>
      <c r="C140" s="20"/>
      <c r="D140" s="20"/>
      <c r="E140" s="20"/>
    </row>
    <row r="141" spans="1:15" s="17" customFormat="1">
      <c r="A141" s="5"/>
      <c r="B141" s="5"/>
      <c r="C141" s="20"/>
      <c r="D141" s="20"/>
      <c r="E141" s="20"/>
    </row>
    <row r="142" spans="1:15" s="17" customFormat="1">
      <c r="A142" s="5"/>
      <c r="B142" s="5"/>
      <c r="C142" s="20"/>
      <c r="D142" s="20"/>
      <c r="E142" s="20"/>
    </row>
    <row r="143" spans="1:15" s="17" customFormat="1">
      <c r="A143" s="5"/>
      <c r="B143" s="5"/>
      <c r="C143" s="20"/>
      <c r="D143" s="20"/>
      <c r="E143" s="20"/>
    </row>
    <row r="144" spans="1:15" s="17" customFormat="1">
      <c r="A144" s="5"/>
      <c r="B144" s="5"/>
      <c r="C144" s="20"/>
      <c r="D144" s="20"/>
      <c r="E144" s="20"/>
      <c r="O144" s="17">
        <f>420*0.7</f>
        <v>294</v>
      </c>
    </row>
    <row r="145" spans="1:15" s="17" customFormat="1">
      <c r="A145" s="5"/>
      <c r="B145" s="5"/>
      <c r="C145" s="20"/>
      <c r="D145" s="20"/>
      <c r="E145" s="20"/>
    </row>
    <row r="146" spans="1:15" s="17" customFormat="1">
      <c r="A146" s="5"/>
      <c r="B146" s="5"/>
      <c r="C146" s="20"/>
      <c r="D146" s="20"/>
      <c r="E146" s="20"/>
    </row>
    <row r="147" spans="1:15" s="17" customFormat="1">
      <c r="A147" s="5"/>
      <c r="B147" s="5"/>
      <c r="C147" s="20"/>
      <c r="D147" s="20"/>
      <c r="E147" s="20"/>
      <c r="N147" s="17">
        <f>16*70</f>
        <v>1120</v>
      </c>
    </row>
    <row r="148" spans="1:15" s="17" customFormat="1">
      <c r="A148" s="5"/>
      <c r="B148" s="5"/>
      <c r="C148" s="20"/>
      <c r="D148" s="20"/>
      <c r="E148" s="20"/>
    </row>
    <row r="149" spans="1:15">
      <c r="M149" s="18"/>
      <c r="N149" s="18"/>
      <c r="O149" s="18"/>
    </row>
    <row r="150" spans="1:15">
      <c r="M150" s="18"/>
      <c r="N150" s="18"/>
      <c r="O150" s="18"/>
    </row>
  </sheetData>
  <mergeCells count="2">
    <mergeCell ref="G3:H3"/>
    <mergeCell ref="I3:J3"/>
  </mergeCells>
  <pageMargins left="0.51181102362204722" right="0.51181102362204722" top="0.94488188976377963" bottom="0.51181102362204722" header="0.51181102362204722" footer="0.51181102362204722"/>
  <pageSetup paperSize="9" scale="66" fitToHeight="10" orientation="landscape" horizontalDpi="2540" verticalDpi="2540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7"/>
  <sheetViews>
    <sheetView showGridLines="0" topLeftCell="B1" zoomScale="85" zoomScaleNormal="85" workbookViewId="0">
      <pane ySplit="4" topLeftCell="A7" activePane="bottomLeft" state="frozen"/>
      <selection pane="bottomLeft" activeCell="C15" sqref="C15"/>
    </sheetView>
  </sheetViews>
  <sheetFormatPr defaultRowHeight="12.75"/>
  <cols>
    <col min="1" max="1" width="29.28515625" style="5" customWidth="1"/>
    <col min="2" max="2" width="39.5703125" style="5" customWidth="1"/>
    <col min="3" max="3" width="14.5703125" style="20" bestFit="1" customWidth="1"/>
    <col min="4" max="4" width="16" style="20" bestFit="1" customWidth="1"/>
    <col min="5" max="5" width="12.85546875" style="20" bestFit="1" customWidth="1"/>
    <col min="6" max="6" width="16.5703125" style="17" bestFit="1" customWidth="1"/>
    <col min="7" max="7" width="10.85546875" style="17" bestFit="1" customWidth="1"/>
    <col min="8" max="8" width="10.28515625" style="17" bestFit="1" customWidth="1"/>
    <col min="9" max="9" width="9.28515625" style="17" customWidth="1"/>
    <col min="10" max="10" width="11.42578125" style="17" bestFit="1" customWidth="1"/>
    <col min="11" max="11" width="17.140625" style="17" bestFit="1" customWidth="1"/>
    <col min="12" max="12" width="17.28515625" style="17" bestFit="1" customWidth="1"/>
    <col min="13" max="13" width="20.5703125" style="5" customWidth="1"/>
    <col min="14" max="14" width="12.28515625" style="5" bestFit="1" customWidth="1"/>
    <col min="15" max="15" width="12.42578125" style="5" bestFit="1" customWidth="1"/>
    <col min="16" max="16" width="10.140625" style="5" bestFit="1" customWidth="1"/>
    <col min="17" max="16384" width="9.140625" style="5"/>
  </cols>
  <sheetData>
    <row r="1" spans="1:12" ht="20.25" customHeight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</row>
    <row r="2" spans="1:12" ht="20.25" customHeight="1" thickBot="1">
      <c r="A2" s="1" t="s">
        <v>0</v>
      </c>
      <c r="B2" s="6"/>
      <c r="C2" s="3"/>
      <c r="D2" s="3"/>
      <c r="E2" s="3"/>
      <c r="F2" s="7"/>
      <c r="G2" s="7"/>
      <c r="H2" s="7"/>
      <c r="I2" s="7"/>
      <c r="J2" s="7"/>
      <c r="K2" s="7"/>
      <c r="L2" s="7"/>
    </row>
    <row r="3" spans="1:12" ht="20.25" customHeight="1" thickTop="1" thickBot="1">
      <c r="A3" s="1" t="s">
        <v>2</v>
      </c>
      <c r="B3" s="8"/>
      <c r="C3" s="3"/>
      <c r="D3" s="3"/>
      <c r="E3" s="3"/>
      <c r="F3" s="9"/>
      <c r="G3" s="85" t="s">
        <v>3</v>
      </c>
      <c r="H3" s="85"/>
      <c r="I3" s="85" t="s">
        <v>4</v>
      </c>
      <c r="J3" s="85"/>
      <c r="K3" s="7"/>
      <c r="L3" s="7"/>
    </row>
    <row r="4" spans="1:12" s="17" customFormat="1" ht="26.25" thickTop="1">
      <c r="A4" s="10" t="s">
        <v>5</v>
      </c>
      <c r="B4" s="11" t="s">
        <v>6</v>
      </c>
      <c r="C4" s="12" t="s">
        <v>7</v>
      </c>
      <c r="D4" s="12" t="s">
        <v>8</v>
      </c>
      <c r="E4" s="12" t="s">
        <v>9</v>
      </c>
      <c r="F4" s="13" t="s">
        <v>10</v>
      </c>
      <c r="G4" s="14" t="s">
        <v>11</v>
      </c>
      <c r="H4" s="14" t="s">
        <v>12</v>
      </c>
      <c r="I4" s="14" t="s">
        <v>13</v>
      </c>
      <c r="J4" s="14" t="s">
        <v>14</v>
      </c>
      <c r="K4" s="15" t="s">
        <v>15</v>
      </c>
      <c r="L4" s="16" t="s">
        <v>16</v>
      </c>
    </row>
    <row r="5" spans="1:12" s="17" customFormat="1">
      <c r="A5" s="28" t="s">
        <v>26</v>
      </c>
      <c r="B5" s="28"/>
      <c r="C5" s="23">
        <v>41001</v>
      </c>
      <c r="D5" s="23"/>
      <c r="E5" s="58"/>
      <c r="F5" s="26">
        <v>85</v>
      </c>
      <c r="G5" s="59"/>
      <c r="H5" s="24"/>
      <c r="I5" s="24">
        <v>0.41666666666666669</v>
      </c>
      <c r="J5" s="24">
        <v>0.5</v>
      </c>
      <c r="K5" s="24">
        <f>J5+H5-I5-G5</f>
        <v>8.3333333333333315E-2</v>
      </c>
      <c r="L5" s="25">
        <f>IF(K5&lt;&gt;"",((K5-INT(K5))*24)*F5,"")</f>
        <v>169.99999999999997</v>
      </c>
    </row>
    <row r="6" spans="1:12" s="17" customFormat="1">
      <c r="A6" s="28" t="s">
        <v>24</v>
      </c>
      <c r="B6" s="28"/>
      <c r="C6" s="23">
        <v>41002</v>
      </c>
      <c r="D6" s="23"/>
      <c r="E6" s="23"/>
      <c r="F6" s="26">
        <v>80</v>
      </c>
      <c r="G6" s="24">
        <v>0.33333333333333331</v>
      </c>
      <c r="H6" s="24">
        <v>0.5</v>
      </c>
      <c r="I6" s="24"/>
      <c r="J6" s="24"/>
      <c r="K6" s="24">
        <f t="shared" ref="K6:K16" si="0">J6+H6-I6-G6</f>
        <v>0.16666666666666669</v>
      </c>
      <c r="L6" s="25">
        <f t="shared" ref="L6:L16" si="1">IF(K6&lt;&gt;"",((K6-INT(K6))*24)*F6,"")</f>
        <v>320</v>
      </c>
    </row>
    <row r="7" spans="1:12" s="17" customFormat="1">
      <c r="A7" s="28" t="s">
        <v>24</v>
      </c>
      <c r="B7" s="28"/>
      <c r="C7" s="23"/>
      <c r="D7" s="23"/>
      <c r="E7" s="23"/>
      <c r="F7" s="26">
        <v>80</v>
      </c>
      <c r="G7" s="24"/>
      <c r="H7" s="24"/>
      <c r="I7" s="24"/>
      <c r="J7" s="24"/>
      <c r="K7" s="24">
        <f t="shared" si="0"/>
        <v>0</v>
      </c>
      <c r="L7" s="25">
        <f t="shared" si="1"/>
        <v>0</v>
      </c>
    </row>
    <row r="8" spans="1:12" s="17" customFormat="1">
      <c r="A8" s="28" t="s">
        <v>44</v>
      </c>
      <c r="B8" s="28"/>
      <c r="C8" s="23">
        <v>41003</v>
      </c>
      <c r="D8" s="23"/>
      <c r="E8" s="23"/>
      <c r="F8" s="26">
        <v>80</v>
      </c>
      <c r="G8" s="24">
        <v>0.35416666666666669</v>
      </c>
      <c r="H8" s="24">
        <v>0.5</v>
      </c>
      <c r="I8" s="24"/>
      <c r="J8" s="24"/>
      <c r="K8" s="24">
        <f t="shared" si="0"/>
        <v>0.14583333333333331</v>
      </c>
      <c r="L8" s="25">
        <f t="shared" si="1"/>
        <v>279.99999999999994</v>
      </c>
    </row>
    <row r="9" spans="1:12" s="17" customFormat="1">
      <c r="A9" s="28" t="s">
        <v>44</v>
      </c>
      <c r="B9" s="28"/>
      <c r="C9" s="23">
        <v>41003</v>
      </c>
      <c r="D9" s="23"/>
      <c r="E9" s="23"/>
      <c r="F9" s="26">
        <v>80</v>
      </c>
      <c r="G9" s="24"/>
      <c r="H9" s="24"/>
      <c r="I9" s="24"/>
      <c r="J9" s="24">
        <v>0.75</v>
      </c>
      <c r="K9" s="24">
        <f t="shared" si="0"/>
        <v>0.75</v>
      </c>
      <c r="L9" s="25">
        <f t="shared" si="1"/>
        <v>1440</v>
      </c>
    </row>
    <row r="10" spans="1:12" s="17" customFormat="1">
      <c r="A10" s="28" t="s">
        <v>25</v>
      </c>
      <c r="B10" s="28"/>
      <c r="C10" s="23">
        <v>41004</v>
      </c>
      <c r="D10" s="23"/>
      <c r="E10" s="23"/>
      <c r="F10" s="26">
        <v>80</v>
      </c>
      <c r="G10" s="24">
        <v>0.35416666666666669</v>
      </c>
      <c r="H10" s="24">
        <v>0.5</v>
      </c>
      <c r="I10" s="24"/>
      <c r="J10" s="24"/>
      <c r="K10" s="24">
        <f t="shared" si="0"/>
        <v>0.14583333333333331</v>
      </c>
      <c r="L10" s="25">
        <f t="shared" si="1"/>
        <v>279.99999999999994</v>
      </c>
    </row>
    <row r="11" spans="1:12" s="17" customFormat="1">
      <c r="A11" s="28" t="s">
        <v>26</v>
      </c>
      <c r="B11" s="28"/>
      <c r="C11" s="23">
        <v>41009</v>
      </c>
      <c r="D11" s="23"/>
      <c r="E11" s="23"/>
      <c r="F11" s="26">
        <v>85</v>
      </c>
      <c r="G11" s="24"/>
      <c r="H11" s="24"/>
      <c r="I11" s="24">
        <v>0.625</v>
      </c>
      <c r="J11" s="24">
        <v>0.77083333333333337</v>
      </c>
      <c r="K11" s="24">
        <f t="shared" ref="K11:K13" si="2">J11+H11-I11-G11</f>
        <v>0.14583333333333337</v>
      </c>
      <c r="L11" s="25">
        <f t="shared" ref="L11:L13" si="3">IF(K11&lt;&gt;"",((K11-INT(K11))*24)*F11,"")</f>
        <v>297.50000000000006</v>
      </c>
    </row>
    <row r="12" spans="1:12" s="33" customFormat="1">
      <c r="A12" s="28" t="s">
        <v>44</v>
      </c>
      <c r="B12" s="28"/>
      <c r="C12" s="23">
        <v>41010</v>
      </c>
      <c r="D12" s="23"/>
      <c r="E12" s="23"/>
      <c r="F12" s="26">
        <v>80</v>
      </c>
      <c r="G12" s="24">
        <v>0.375</v>
      </c>
      <c r="H12" s="24">
        <v>0.5</v>
      </c>
      <c r="I12" s="24">
        <v>0.5625</v>
      </c>
      <c r="J12" s="24">
        <v>0.72916666666666663</v>
      </c>
      <c r="K12" s="24">
        <f t="shared" si="2"/>
        <v>0.29166666666666652</v>
      </c>
      <c r="L12" s="25">
        <f t="shared" si="3"/>
        <v>559.99999999999977</v>
      </c>
    </row>
    <row r="13" spans="1:12" s="33" customFormat="1">
      <c r="A13" s="28" t="s">
        <v>26</v>
      </c>
      <c r="B13" s="28"/>
      <c r="C13" s="23">
        <v>41011</v>
      </c>
      <c r="D13" s="23"/>
      <c r="E13" s="23"/>
      <c r="F13" s="26">
        <v>85</v>
      </c>
      <c r="G13" s="24"/>
      <c r="H13" s="24"/>
      <c r="I13" s="24">
        <v>0.58333333333333337</v>
      </c>
      <c r="J13" s="24">
        <v>0.75</v>
      </c>
      <c r="K13" s="24">
        <f t="shared" si="2"/>
        <v>0.16666666666666663</v>
      </c>
      <c r="L13" s="25">
        <f t="shared" si="3"/>
        <v>339.99999999999994</v>
      </c>
    </row>
    <row r="14" spans="1:12" s="17" customFormat="1">
      <c r="A14" s="28" t="s">
        <v>25</v>
      </c>
      <c r="B14" s="42"/>
      <c r="C14" s="23">
        <v>41017</v>
      </c>
      <c r="D14" s="31"/>
      <c r="E14" s="31"/>
      <c r="F14" s="26">
        <v>0</v>
      </c>
      <c r="G14" s="24">
        <v>0.375</v>
      </c>
      <c r="H14" s="24">
        <v>0.5</v>
      </c>
      <c r="I14" s="24"/>
      <c r="J14" s="24"/>
      <c r="K14" s="24">
        <f t="shared" si="0"/>
        <v>0.125</v>
      </c>
      <c r="L14" s="25">
        <f t="shared" si="1"/>
        <v>0</v>
      </c>
    </row>
    <row r="15" spans="1:12" s="17" customFormat="1">
      <c r="A15" s="28" t="s">
        <v>44</v>
      </c>
      <c r="B15" s="42"/>
      <c r="C15" s="23">
        <v>41017</v>
      </c>
      <c r="D15" s="31"/>
      <c r="E15" s="31"/>
      <c r="F15" s="26">
        <v>80</v>
      </c>
      <c r="G15" s="24"/>
      <c r="H15" s="24"/>
      <c r="I15" s="24">
        <v>0.5625</v>
      </c>
      <c r="J15" s="24">
        <v>0.60416666666666663</v>
      </c>
      <c r="K15" s="24">
        <f t="shared" si="0"/>
        <v>4.166666666666663E-2</v>
      </c>
      <c r="L15" s="25">
        <f t="shared" si="1"/>
        <v>79.999999999999929</v>
      </c>
    </row>
    <row r="16" spans="1:12" s="17" customFormat="1">
      <c r="A16" s="28" t="s">
        <v>26</v>
      </c>
      <c r="B16" s="28"/>
      <c r="C16" s="23">
        <v>41024</v>
      </c>
      <c r="D16" s="23"/>
      <c r="E16" s="23"/>
      <c r="F16" s="26">
        <v>85</v>
      </c>
      <c r="G16" s="24">
        <v>0.35416666666666669</v>
      </c>
      <c r="H16" s="24">
        <v>0.5</v>
      </c>
      <c r="I16" s="24">
        <v>0.5625</v>
      </c>
      <c r="J16" s="24">
        <v>0.75</v>
      </c>
      <c r="K16" s="24">
        <f t="shared" si="0"/>
        <v>0.33333333333333331</v>
      </c>
      <c r="L16" s="25">
        <f t="shared" si="1"/>
        <v>680</v>
      </c>
    </row>
    <row r="17" spans="1:12" s="17" customFormat="1">
      <c r="A17" s="42"/>
      <c r="B17" s="42"/>
      <c r="C17" s="35"/>
      <c r="D17" s="35"/>
      <c r="E17" s="35"/>
      <c r="F17" s="40"/>
      <c r="G17" s="32"/>
      <c r="H17" s="32"/>
      <c r="I17" s="32"/>
      <c r="J17" s="32"/>
      <c r="K17" s="32">
        <f t="shared" ref="K17:K23" si="4">J17+H17-I17-G17</f>
        <v>0</v>
      </c>
      <c r="L17" s="41">
        <f t="shared" ref="L17:L23" si="5">IF(K17&lt;&gt;"",((K17-INT(K17))*24)*F17,"")</f>
        <v>0</v>
      </c>
    </row>
    <row r="18" spans="1:12" s="17" customFormat="1">
      <c r="A18" s="42"/>
      <c r="B18" s="42"/>
      <c r="C18" s="31"/>
      <c r="D18" s="31"/>
      <c r="E18" s="31"/>
      <c r="F18" s="40"/>
      <c r="G18" s="32"/>
      <c r="H18" s="32"/>
      <c r="I18" s="32"/>
      <c r="J18" s="32"/>
      <c r="K18" s="32">
        <f t="shared" si="4"/>
        <v>0</v>
      </c>
      <c r="L18" s="41">
        <f t="shared" si="5"/>
        <v>0</v>
      </c>
    </row>
    <row r="19" spans="1:12" s="17" customFormat="1">
      <c r="A19" s="42"/>
      <c r="B19" s="42"/>
      <c r="C19" s="35"/>
      <c r="D19" s="35"/>
      <c r="E19" s="35"/>
      <c r="F19" s="40"/>
      <c r="G19" s="32"/>
      <c r="H19" s="32"/>
      <c r="I19" s="32"/>
      <c r="J19" s="32"/>
      <c r="K19" s="32">
        <f t="shared" si="4"/>
        <v>0</v>
      </c>
      <c r="L19" s="41">
        <f t="shared" si="5"/>
        <v>0</v>
      </c>
    </row>
    <row r="20" spans="1:12" s="17" customFormat="1">
      <c r="A20" s="42"/>
      <c r="B20" s="42"/>
      <c r="C20" s="31"/>
      <c r="D20" s="31"/>
      <c r="E20" s="31"/>
      <c r="F20" s="40"/>
      <c r="G20" s="32"/>
      <c r="H20" s="32"/>
      <c r="I20" s="32"/>
      <c r="J20" s="32"/>
      <c r="K20" s="32">
        <f t="shared" si="4"/>
        <v>0</v>
      </c>
      <c r="L20" s="41">
        <f t="shared" si="5"/>
        <v>0</v>
      </c>
    </row>
    <row r="21" spans="1:12" s="17" customFormat="1">
      <c r="A21" s="42"/>
      <c r="B21" s="42"/>
      <c r="C21" s="31"/>
      <c r="D21" s="31"/>
      <c r="E21" s="31"/>
      <c r="F21" s="40"/>
      <c r="G21" s="32"/>
      <c r="H21" s="32"/>
      <c r="I21" s="32"/>
      <c r="J21" s="32"/>
      <c r="K21" s="32">
        <f t="shared" si="4"/>
        <v>0</v>
      </c>
      <c r="L21" s="41">
        <f t="shared" si="5"/>
        <v>0</v>
      </c>
    </row>
    <row r="22" spans="1:12" s="17" customFormat="1">
      <c r="A22" s="42"/>
      <c r="B22" s="42"/>
      <c r="C22" s="31"/>
      <c r="D22" s="31"/>
      <c r="E22" s="31"/>
      <c r="F22" s="40"/>
      <c r="G22" s="32"/>
      <c r="H22" s="32"/>
      <c r="I22" s="32"/>
      <c r="J22" s="32"/>
      <c r="K22" s="32">
        <f t="shared" si="4"/>
        <v>0</v>
      </c>
      <c r="L22" s="41">
        <f t="shared" si="5"/>
        <v>0</v>
      </c>
    </row>
    <row r="23" spans="1:12" s="17" customFormat="1">
      <c r="A23" s="42"/>
      <c r="B23" s="42"/>
      <c r="C23" s="35"/>
      <c r="D23" s="35"/>
      <c r="E23" s="35"/>
      <c r="F23" s="40"/>
      <c r="G23" s="32"/>
      <c r="H23" s="32"/>
      <c r="I23" s="32"/>
      <c r="J23" s="32"/>
      <c r="K23" s="32">
        <f t="shared" si="4"/>
        <v>0</v>
      </c>
      <c r="L23" s="41">
        <f t="shared" si="5"/>
        <v>0</v>
      </c>
    </row>
    <row r="24" spans="1:12" s="17" customFormat="1">
      <c r="A24" s="28"/>
      <c r="B24" s="42"/>
      <c r="C24" s="23"/>
      <c r="D24" s="31"/>
      <c r="E24" s="56"/>
      <c r="F24" s="40"/>
      <c r="G24" s="57"/>
      <c r="H24" s="32"/>
      <c r="I24" s="32"/>
      <c r="J24" s="32"/>
      <c r="K24" s="32"/>
      <c r="L24" s="41"/>
    </row>
    <row r="25" spans="1:12" s="17" customFormat="1">
      <c r="A25" s="34"/>
      <c r="B25" s="34"/>
      <c r="C25" s="21"/>
      <c r="D25" s="35"/>
      <c r="E25" s="35"/>
      <c r="F25" s="27"/>
      <c r="G25" s="22"/>
      <c r="H25" s="22"/>
      <c r="I25" s="22"/>
      <c r="J25" s="22"/>
      <c r="K25" s="22">
        <f>SUBTOTAL(109,[TOTAL DE HORAS])</f>
        <v>2.395833333333333</v>
      </c>
      <c r="L25" s="36">
        <f>SUM([VALOR EM R$])</f>
        <v>4447.5</v>
      </c>
    </row>
    <row r="26" spans="1:12" s="17" customFormat="1">
      <c r="A26" s="5"/>
      <c r="B26" s="5"/>
      <c r="C26" s="20"/>
      <c r="D26" s="20"/>
      <c r="E26" s="20"/>
    </row>
    <row r="27" spans="1:12" s="17" customFormat="1" ht="13.5" thickBot="1">
      <c r="A27" s="5"/>
      <c r="B27" s="5"/>
      <c r="C27" s="20"/>
      <c r="D27" s="20"/>
      <c r="E27" s="20"/>
      <c r="F27" s="30"/>
      <c r="L27" s="37"/>
    </row>
    <row r="28" spans="1:12" s="17" customFormat="1" ht="13.5" thickBot="1">
      <c r="A28" s="5"/>
      <c r="B28" s="5"/>
      <c r="C28" s="20"/>
      <c r="D28" s="20"/>
      <c r="E28" s="20"/>
      <c r="F28" s="30"/>
      <c r="K28" s="46" t="s">
        <v>37</v>
      </c>
      <c r="L28" s="49" t="s">
        <v>38</v>
      </c>
    </row>
    <row r="29" spans="1:12" s="17" customFormat="1">
      <c r="A29" s="5"/>
      <c r="B29" s="5"/>
      <c r="C29" s="20"/>
      <c r="D29" s="20"/>
      <c r="E29" s="20"/>
      <c r="K29" s="44" t="s">
        <v>24</v>
      </c>
      <c r="L29" s="45">
        <f>SUMIF(A5:A24,"PREMATEC",L5:L24)</f>
        <v>320</v>
      </c>
    </row>
    <row r="30" spans="1:12" s="17" customFormat="1">
      <c r="A30" s="5"/>
      <c r="B30" s="5"/>
      <c r="C30" s="20"/>
      <c r="D30" s="20"/>
      <c r="E30" s="20"/>
      <c r="K30" s="44" t="s">
        <v>25</v>
      </c>
      <c r="L30" s="45">
        <f>SUMIF(A5:A24,"TECNOELETRO",L5:L24)</f>
        <v>279.99999999999994</v>
      </c>
    </row>
    <row r="31" spans="1:12" s="17" customFormat="1">
      <c r="A31" s="5"/>
      <c r="B31" s="5"/>
      <c r="C31" s="20"/>
      <c r="D31" s="20"/>
      <c r="E31" s="20"/>
      <c r="K31" s="54" t="s">
        <v>44</v>
      </c>
      <c r="L31" s="45">
        <f>SUMIF(A5:A25,"ELETROLUX",L5:L25)</f>
        <v>2360</v>
      </c>
    </row>
    <row r="32" spans="1:12" s="17" customFormat="1" ht="13.5" thickBot="1">
      <c r="A32" s="5"/>
      <c r="B32" s="5"/>
      <c r="C32" s="20"/>
      <c r="D32" s="20"/>
      <c r="E32" s="20"/>
      <c r="K32" s="44" t="s">
        <v>26</v>
      </c>
      <c r="L32" s="45">
        <f>SUMIF(A5:A24,"PERDIGAO",L5:L24)</f>
        <v>1487.5</v>
      </c>
    </row>
    <row r="33" spans="1:12" s="17" customFormat="1" ht="13.5" thickBot="1">
      <c r="A33" s="5"/>
      <c r="B33" s="5"/>
      <c r="C33" s="20"/>
      <c r="D33" s="20"/>
      <c r="E33" s="20"/>
      <c r="F33" s="29"/>
      <c r="K33" s="46" t="s">
        <v>29</v>
      </c>
      <c r="L33" s="47">
        <f>SUM(L29:L32)</f>
        <v>4447.5</v>
      </c>
    </row>
    <row r="34" spans="1:12" s="17" customFormat="1">
      <c r="A34" s="5"/>
      <c r="B34" s="5"/>
      <c r="C34" s="20"/>
      <c r="D34" s="20"/>
      <c r="E34" s="20"/>
      <c r="K34" s="17" t="s">
        <v>30</v>
      </c>
      <c r="L34" s="39">
        <f>L33*6%</f>
        <v>266.84999999999997</v>
      </c>
    </row>
    <row r="35" spans="1:12" s="17" customFormat="1" ht="13.5" thickBot="1">
      <c r="A35" s="5"/>
      <c r="B35" s="5"/>
      <c r="C35" s="20"/>
      <c r="D35" s="20"/>
      <c r="E35" s="20"/>
      <c r="K35" s="17" t="s">
        <v>31</v>
      </c>
      <c r="L35" s="39">
        <v>0</v>
      </c>
    </row>
    <row r="36" spans="1:12" s="17" customFormat="1" ht="13.5" thickBot="1">
      <c r="A36" s="5"/>
      <c r="B36" s="5"/>
      <c r="C36" s="20"/>
      <c r="D36" s="20"/>
      <c r="E36" s="20"/>
      <c r="K36" s="46" t="s">
        <v>32</v>
      </c>
      <c r="L36" s="47">
        <f>L33-L34-L35</f>
        <v>4180.6499999999996</v>
      </c>
    </row>
    <row r="37" spans="1:12" s="17" customFormat="1" ht="13.5" thickBot="1">
      <c r="A37" s="5"/>
      <c r="B37" s="5"/>
      <c r="C37" s="20"/>
      <c r="D37" s="20"/>
      <c r="E37" s="20"/>
    </row>
    <row r="38" spans="1:12" s="17" customFormat="1" ht="13.5" thickBot="1">
      <c r="A38" s="5"/>
      <c r="B38" s="5"/>
      <c r="C38" s="20"/>
      <c r="D38" s="20"/>
      <c r="E38" s="20"/>
      <c r="K38" s="46" t="s">
        <v>39</v>
      </c>
      <c r="L38" s="50"/>
    </row>
    <row r="39" spans="1:12" s="17" customFormat="1">
      <c r="A39" s="5"/>
      <c r="B39" s="5"/>
      <c r="C39" s="20"/>
      <c r="D39" s="20"/>
      <c r="E39" s="20"/>
      <c r="K39" s="44" t="s">
        <v>24</v>
      </c>
      <c r="L39" s="48">
        <f>SUMIF(A5:A25,"Prematec",K5:K25)</f>
        <v>0.16666666666666669</v>
      </c>
    </row>
    <row r="40" spans="1:12" s="17" customFormat="1">
      <c r="A40" s="5"/>
      <c r="B40" s="5"/>
      <c r="C40" s="20"/>
      <c r="D40" s="20"/>
      <c r="E40" s="20"/>
      <c r="K40" s="44" t="s">
        <v>25</v>
      </c>
      <c r="L40" s="48">
        <f>SUMIF(A5:A24,"Tecnoeletro",K5:K24)</f>
        <v>0.27083333333333331</v>
      </c>
    </row>
    <row r="41" spans="1:12" s="17" customFormat="1">
      <c r="A41" s="5"/>
      <c r="B41" s="5"/>
      <c r="C41" s="20"/>
      <c r="D41" s="20"/>
      <c r="E41" s="20"/>
      <c r="K41" s="54" t="s">
        <v>44</v>
      </c>
      <c r="L41" s="48">
        <f>SUMIF(A5:A25,"ELETROLUX",K5:K25)</f>
        <v>1.2291666666666665</v>
      </c>
    </row>
    <row r="42" spans="1:12" s="17" customFormat="1" ht="13.5" thickBot="1">
      <c r="A42" s="5"/>
      <c r="B42" s="5"/>
      <c r="C42" s="20"/>
      <c r="D42" s="20"/>
      <c r="E42" s="20"/>
      <c r="K42" s="44" t="s">
        <v>26</v>
      </c>
      <c r="L42" s="48">
        <f>SUMIF(A5:A25,"pERDIGAO",K5:K25)</f>
        <v>0.72916666666666663</v>
      </c>
    </row>
    <row r="43" spans="1:12" s="17" customFormat="1" ht="13.5" thickBot="1">
      <c r="A43" s="5"/>
      <c r="B43" s="5"/>
      <c r="C43" s="20"/>
      <c r="D43" s="20"/>
      <c r="E43" s="20"/>
      <c r="K43" s="46" t="s">
        <v>40</v>
      </c>
      <c r="L43" s="51">
        <f>SUM(L39:L42)</f>
        <v>2.395833333333333</v>
      </c>
    </row>
    <row r="44" spans="1:12" s="17" customFormat="1">
      <c r="A44" s="5"/>
      <c r="B44" s="5"/>
      <c r="C44" s="20"/>
      <c r="D44" s="20"/>
      <c r="E44" s="20"/>
    </row>
    <row r="45" spans="1:12" s="17" customFormat="1">
      <c r="A45" s="5"/>
      <c r="B45" s="5"/>
      <c r="C45" s="20"/>
      <c r="D45" s="20"/>
      <c r="E45" s="20"/>
    </row>
    <row r="46" spans="1:12" s="17" customFormat="1">
      <c r="A46" s="5"/>
      <c r="B46" s="5"/>
      <c r="C46" s="20"/>
      <c r="D46" s="20"/>
      <c r="E46" s="20"/>
    </row>
    <row r="47" spans="1:12" s="17" customFormat="1">
      <c r="A47" s="5"/>
      <c r="B47" s="5"/>
      <c r="C47" s="20"/>
      <c r="D47" s="20"/>
      <c r="E47" s="20"/>
    </row>
    <row r="48" spans="1:12" s="17" customFormat="1">
      <c r="A48" s="5"/>
      <c r="B48" s="5"/>
      <c r="C48" s="20"/>
      <c r="D48" s="20"/>
      <c r="E48" s="20"/>
    </row>
    <row r="49" spans="1:5" s="17" customFormat="1">
      <c r="A49" s="5"/>
      <c r="B49" s="5"/>
      <c r="C49" s="20"/>
      <c r="D49" s="20"/>
      <c r="E49" s="20"/>
    </row>
    <row r="50" spans="1:5" s="17" customFormat="1">
      <c r="A50" s="5"/>
      <c r="B50" s="5"/>
      <c r="C50" s="20"/>
      <c r="D50" s="20"/>
      <c r="E50" s="20"/>
    </row>
    <row r="51" spans="1:5" s="17" customFormat="1">
      <c r="A51" s="5"/>
      <c r="B51" s="5"/>
      <c r="C51" s="20"/>
      <c r="D51" s="20"/>
      <c r="E51" s="20"/>
    </row>
    <row r="52" spans="1:5" s="17" customFormat="1">
      <c r="A52" s="5"/>
      <c r="B52" s="5"/>
      <c r="C52" s="20"/>
      <c r="D52" s="20"/>
      <c r="E52" s="20"/>
    </row>
    <row r="53" spans="1:5" s="17" customFormat="1">
      <c r="A53" s="5"/>
      <c r="B53" s="5"/>
      <c r="C53" s="20"/>
      <c r="D53" s="20"/>
      <c r="E53" s="20"/>
    </row>
    <row r="54" spans="1:5" s="17" customFormat="1">
      <c r="A54" s="5"/>
      <c r="B54" s="5"/>
      <c r="C54" s="20"/>
      <c r="D54" s="20"/>
      <c r="E54" s="20"/>
    </row>
    <row r="55" spans="1:5" s="17" customFormat="1">
      <c r="A55" s="5"/>
      <c r="B55" s="5"/>
      <c r="C55" s="20"/>
      <c r="D55" s="20"/>
      <c r="E55" s="20"/>
    </row>
    <row r="56" spans="1:5" s="17" customFormat="1">
      <c r="A56" s="5"/>
      <c r="B56" s="5"/>
      <c r="C56" s="20"/>
      <c r="D56" s="20"/>
      <c r="E56" s="20"/>
    </row>
    <row r="57" spans="1:5" s="17" customFormat="1">
      <c r="A57" s="5"/>
      <c r="B57" s="5"/>
      <c r="C57" s="20"/>
      <c r="D57" s="20"/>
      <c r="E57" s="20"/>
    </row>
    <row r="58" spans="1:5" s="17" customFormat="1">
      <c r="A58" s="5"/>
      <c r="B58" s="5"/>
      <c r="C58" s="20"/>
      <c r="D58" s="20"/>
      <c r="E58" s="20"/>
    </row>
    <row r="59" spans="1:5" s="17" customFormat="1">
      <c r="A59" s="5"/>
      <c r="B59" s="5"/>
      <c r="C59" s="20"/>
      <c r="D59" s="20"/>
      <c r="E59" s="20"/>
    </row>
    <row r="60" spans="1:5" s="17" customFormat="1">
      <c r="A60" s="5"/>
      <c r="B60" s="5"/>
      <c r="C60" s="20"/>
      <c r="D60" s="20"/>
      <c r="E60" s="20"/>
    </row>
    <row r="61" spans="1:5" s="17" customFormat="1">
      <c r="A61" s="5"/>
      <c r="B61" s="5"/>
      <c r="C61" s="20"/>
      <c r="D61" s="20"/>
      <c r="E61" s="20"/>
    </row>
    <row r="62" spans="1:5" s="17" customFormat="1">
      <c r="A62" s="5"/>
      <c r="B62" s="5"/>
      <c r="C62" s="20"/>
      <c r="D62" s="20"/>
      <c r="E62" s="20"/>
    </row>
    <row r="63" spans="1:5" s="17" customFormat="1">
      <c r="A63" s="5"/>
      <c r="B63" s="5"/>
      <c r="C63" s="20"/>
      <c r="D63" s="20"/>
      <c r="E63" s="20"/>
    </row>
    <row r="64" spans="1:5" s="17" customFormat="1">
      <c r="A64" s="5"/>
      <c r="B64" s="5"/>
      <c r="C64" s="20"/>
      <c r="D64" s="20"/>
      <c r="E64" s="20"/>
    </row>
    <row r="65" spans="1:15" s="17" customFormat="1">
      <c r="A65" s="5"/>
      <c r="B65" s="5"/>
      <c r="C65" s="20"/>
      <c r="D65" s="20"/>
      <c r="E65" s="20"/>
    </row>
    <row r="66" spans="1:15" s="17" customFormat="1">
      <c r="A66" s="5"/>
      <c r="B66" s="5"/>
      <c r="C66" s="20"/>
      <c r="D66" s="20"/>
      <c r="E66" s="20"/>
    </row>
    <row r="67" spans="1:15" s="17" customFormat="1">
      <c r="A67" s="5"/>
      <c r="B67" s="5"/>
      <c r="C67" s="20"/>
      <c r="D67" s="20"/>
      <c r="E67" s="20"/>
    </row>
    <row r="68" spans="1:15" s="17" customFormat="1">
      <c r="A68" s="5"/>
      <c r="B68" s="5"/>
      <c r="C68" s="20"/>
      <c r="D68" s="20"/>
      <c r="E68" s="20"/>
    </row>
    <row r="69" spans="1:15" s="17" customFormat="1">
      <c r="A69" s="5"/>
      <c r="B69" s="5"/>
      <c r="C69" s="20"/>
      <c r="D69" s="20"/>
      <c r="E69" s="20"/>
    </row>
    <row r="70" spans="1:15" s="17" customFormat="1">
      <c r="A70" s="5"/>
      <c r="B70" s="5"/>
      <c r="C70" s="20"/>
      <c r="D70" s="20"/>
      <c r="E70" s="20"/>
    </row>
    <row r="71" spans="1:15" s="17" customFormat="1">
      <c r="A71" s="5"/>
      <c r="B71" s="5"/>
      <c r="C71" s="20"/>
      <c r="D71" s="20"/>
      <c r="E71" s="20"/>
    </row>
    <row r="72" spans="1:15" s="17" customFormat="1">
      <c r="A72" s="5"/>
      <c r="B72" s="5"/>
      <c r="C72" s="20"/>
      <c r="D72" s="20"/>
      <c r="E72" s="20"/>
      <c r="M72" s="17">
        <v>-11300</v>
      </c>
    </row>
    <row r="73" spans="1:15" s="17" customFormat="1">
      <c r="A73" s="5"/>
      <c r="B73" s="5"/>
      <c r="C73" s="20"/>
      <c r="D73" s="20"/>
      <c r="E73" s="20"/>
      <c r="M73" s="17">
        <v>-2700</v>
      </c>
    </row>
    <row r="74" spans="1:15" s="17" customFormat="1">
      <c r="A74" s="5"/>
      <c r="B74" s="5"/>
      <c r="C74" s="20"/>
      <c r="D74" s="20"/>
      <c r="E74" s="20"/>
      <c r="M74" s="17">
        <v>-43100</v>
      </c>
    </row>
    <row r="75" spans="1:15" s="17" customFormat="1">
      <c r="A75" s="5"/>
      <c r="B75" s="5"/>
      <c r="C75" s="20"/>
      <c r="D75" s="20"/>
      <c r="E75" s="20"/>
      <c r="M75" s="17">
        <v>11000</v>
      </c>
      <c r="N75" s="17" t="s">
        <v>17</v>
      </c>
    </row>
    <row r="76" spans="1:15" s="17" customFormat="1">
      <c r="A76" s="5"/>
      <c r="B76" s="5"/>
      <c r="C76" s="20"/>
      <c r="D76" s="20"/>
      <c r="E76" s="20"/>
      <c r="M76" s="17">
        <v>19000</v>
      </c>
      <c r="N76" s="17" t="s">
        <v>18</v>
      </c>
    </row>
    <row r="77" spans="1:15" s="17" customFormat="1">
      <c r="A77" s="5"/>
      <c r="B77" s="5"/>
      <c r="C77" s="20"/>
      <c r="D77" s="20"/>
      <c r="E77" s="20"/>
      <c r="M77" s="17">
        <v>24000</v>
      </c>
      <c r="O77" s="19" t="e">
        <f>#REF!+#REF!+#REF!+#REF!+#REF!</f>
        <v>#REF!</v>
      </c>
    </row>
    <row r="78" spans="1:15" s="17" customFormat="1">
      <c r="A78" s="5"/>
      <c r="B78" s="5"/>
      <c r="C78" s="20"/>
      <c r="D78" s="20"/>
      <c r="E78" s="20"/>
      <c r="M78" s="17">
        <v>20940</v>
      </c>
    </row>
    <row r="79" spans="1:15" s="17" customFormat="1">
      <c r="A79" s="5"/>
      <c r="B79" s="5"/>
      <c r="C79" s="20"/>
      <c r="D79" s="20"/>
      <c r="E79" s="20"/>
      <c r="M79" s="17">
        <v>43890</v>
      </c>
    </row>
    <row r="80" spans="1:15" s="17" customFormat="1">
      <c r="A80" s="5"/>
      <c r="B80" s="5"/>
      <c r="C80" s="20"/>
      <c r="D80" s="20"/>
      <c r="E80" s="20"/>
      <c r="M80" s="17">
        <v>18000</v>
      </c>
    </row>
    <row r="81" spans="1:13" s="17" customFormat="1">
      <c r="A81" s="5"/>
      <c r="B81" s="5"/>
      <c r="C81" s="20"/>
      <c r="D81" s="20"/>
      <c r="E81" s="20"/>
      <c r="M81" s="17">
        <f>8710+4690</f>
        <v>13400</v>
      </c>
    </row>
    <row r="82" spans="1:13" s="17" customFormat="1">
      <c r="A82" s="5"/>
      <c r="B82" s="5"/>
      <c r="C82" s="20"/>
      <c r="D82" s="20"/>
      <c r="E82" s="20"/>
      <c r="M82" s="17">
        <v>-126000</v>
      </c>
    </row>
    <row r="83" spans="1:13" s="17" customFormat="1">
      <c r="A83" s="5"/>
      <c r="B83" s="5"/>
      <c r="C83" s="20"/>
      <c r="D83" s="20"/>
      <c r="E83" s="20"/>
      <c r="M83" s="17">
        <f>SUM(M71:M82)</f>
        <v>-32870</v>
      </c>
    </row>
    <row r="84" spans="1:13" s="17" customFormat="1">
      <c r="A84" s="5"/>
      <c r="B84" s="5"/>
      <c r="C84" s="20"/>
      <c r="D84" s="20"/>
      <c r="E84" s="20"/>
      <c r="M84" s="17" t="s">
        <v>19</v>
      </c>
    </row>
    <row r="85" spans="1:13" s="17" customFormat="1">
      <c r="A85" s="5"/>
      <c r="B85" s="5"/>
      <c r="C85" s="20"/>
      <c r="D85" s="20"/>
      <c r="E85" s="20"/>
    </row>
    <row r="86" spans="1:13" s="17" customFormat="1">
      <c r="A86" s="5"/>
      <c r="B86" s="5"/>
      <c r="C86" s="20"/>
      <c r="D86" s="20"/>
      <c r="E86" s="20"/>
      <c r="M86" s="17">
        <v>97000</v>
      </c>
    </row>
    <row r="87" spans="1:13" s="17" customFormat="1">
      <c r="A87" s="5"/>
      <c r="B87" s="5"/>
      <c r="C87" s="20"/>
      <c r="D87" s="20"/>
      <c r="E87" s="20"/>
    </row>
    <row r="88" spans="1:13" s="17" customFormat="1">
      <c r="A88" s="5"/>
      <c r="B88" s="5"/>
      <c r="C88" s="20"/>
      <c r="D88" s="20"/>
      <c r="E88" s="20"/>
      <c r="M88" s="17">
        <f>M86-M87</f>
        <v>97000</v>
      </c>
    </row>
    <row r="89" spans="1:13" s="17" customFormat="1">
      <c r="A89" s="5"/>
      <c r="B89" s="5"/>
      <c r="C89" s="20"/>
      <c r="D89" s="20"/>
      <c r="E89" s="20"/>
    </row>
    <row r="90" spans="1:13" s="17" customFormat="1">
      <c r="A90" s="5"/>
      <c r="B90" s="5"/>
      <c r="C90" s="20"/>
      <c r="D90" s="20"/>
      <c r="E90" s="20"/>
    </row>
    <row r="91" spans="1:13" s="17" customFormat="1">
      <c r="A91" s="5"/>
      <c r="B91" s="5"/>
      <c r="C91" s="20"/>
      <c r="D91" s="20"/>
      <c r="E91" s="20"/>
    </row>
    <row r="92" spans="1:13" s="17" customFormat="1">
      <c r="A92" s="5"/>
      <c r="B92" s="5"/>
      <c r="C92" s="20"/>
      <c r="D92" s="20"/>
      <c r="E92" s="20"/>
    </row>
    <row r="93" spans="1:13" s="17" customFormat="1">
      <c r="A93" s="5"/>
      <c r="B93" s="5"/>
      <c r="C93" s="20"/>
      <c r="D93" s="20"/>
      <c r="E93" s="20"/>
    </row>
    <row r="94" spans="1:13" s="17" customFormat="1">
      <c r="A94" s="5"/>
      <c r="B94" s="5"/>
      <c r="C94" s="20"/>
      <c r="D94" s="20"/>
      <c r="E94" s="20"/>
    </row>
    <row r="95" spans="1:13" s="17" customFormat="1">
      <c r="A95" s="5"/>
      <c r="B95" s="5"/>
      <c r="C95" s="20"/>
      <c r="D95" s="20"/>
      <c r="E95" s="20"/>
    </row>
    <row r="96" spans="1:13" s="17" customFormat="1">
      <c r="A96" s="5"/>
      <c r="B96" s="5"/>
      <c r="C96" s="20"/>
      <c r="D96" s="20"/>
      <c r="E96" s="20"/>
    </row>
    <row r="97" spans="1:5" s="17" customFormat="1">
      <c r="A97" s="5"/>
      <c r="B97" s="5"/>
      <c r="C97" s="20"/>
      <c r="D97" s="20"/>
      <c r="E97" s="20"/>
    </row>
    <row r="98" spans="1:5" s="17" customFormat="1">
      <c r="A98" s="5"/>
      <c r="B98" s="5"/>
      <c r="C98" s="20"/>
      <c r="D98" s="20"/>
      <c r="E98" s="20"/>
    </row>
    <row r="99" spans="1:5" s="17" customFormat="1">
      <c r="A99" s="5"/>
      <c r="B99" s="5"/>
      <c r="C99" s="20"/>
      <c r="D99" s="20"/>
      <c r="E99" s="20"/>
    </row>
    <row r="100" spans="1:5" s="17" customFormat="1">
      <c r="A100" s="5"/>
      <c r="B100" s="5"/>
      <c r="C100" s="20"/>
      <c r="D100" s="20"/>
      <c r="E100" s="20"/>
    </row>
    <row r="101" spans="1:5" s="17" customFormat="1">
      <c r="A101" s="5"/>
      <c r="B101" s="5"/>
      <c r="C101" s="20"/>
      <c r="D101" s="20"/>
      <c r="E101" s="20"/>
    </row>
    <row r="102" spans="1:5" s="17" customFormat="1">
      <c r="A102" s="5"/>
      <c r="B102" s="5"/>
      <c r="C102" s="20"/>
      <c r="D102" s="20"/>
      <c r="E102" s="20"/>
    </row>
    <row r="103" spans="1:5" s="17" customFormat="1">
      <c r="A103" s="5"/>
      <c r="B103" s="5"/>
      <c r="C103" s="20"/>
      <c r="D103" s="20"/>
      <c r="E103" s="20"/>
    </row>
    <row r="104" spans="1:5" s="17" customFormat="1">
      <c r="A104" s="5"/>
      <c r="B104" s="5"/>
      <c r="C104" s="20"/>
      <c r="D104" s="20"/>
      <c r="E104" s="20"/>
    </row>
    <row r="105" spans="1:5" s="17" customFormat="1">
      <c r="A105" s="5"/>
      <c r="B105" s="5"/>
      <c r="C105" s="20"/>
      <c r="D105" s="20"/>
      <c r="E105" s="20"/>
    </row>
    <row r="106" spans="1:5" s="17" customFormat="1">
      <c r="A106" s="5"/>
      <c r="B106" s="5"/>
      <c r="C106" s="20"/>
      <c r="D106" s="20"/>
      <c r="E106" s="20"/>
    </row>
    <row r="107" spans="1:5" s="17" customFormat="1">
      <c r="A107" s="5"/>
      <c r="B107" s="5"/>
      <c r="C107" s="20"/>
      <c r="D107" s="20"/>
      <c r="E107" s="20"/>
    </row>
    <row r="108" spans="1:5" s="17" customFormat="1">
      <c r="A108" s="5"/>
      <c r="B108" s="5"/>
      <c r="C108" s="20"/>
      <c r="D108" s="20"/>
      <c r="E108" s="20"/>
    </row>
    <row r="109" spans="1:5" s="17" customFormat="1">
      <c r="A109" s="5"/>
      <c r="B109" s="5"/>
      <c r="C109" s="20"/>
      <c r="D109" s="20"/>
      <c r="E109" s="20"/>
    </row>
    <row r="110" spans="1:5" s="17" customFormat="1">
      <c r="A110" s="5"/>
      <c r="B110" s="5"/>
      <c r="C110" s="20"/>
      <c r="D110" s="20"/>
      <c r="E110" s="20"/>
    </row>
    <row r="111" spans="1:5" s="17" customFormat="1">
      <c r="A111" s="5"/>
      <c r="B111" s="5"/>
      <c r="C111" s="20"/>
      <c r="D111" s="20"/>
      <c r="E111" s="20"/>
    </row>
    <row r="112" spans="1:5" s="17" customFormat="1">
      <c r="A112" s="5"/>
      <c r="B112" s="5"/>
      <c r="C112" s="20"/>
      <c r="D112" s="20"/>
      <c r="E112" s="20"/>
    </row>
    <row r="113" spans="1:5" s="17" customFormat="1">
      <c r="A113" s="5"/>
      <c r="B113" s="5"/>
      <c r="C113" s="20"/>
      <c r="D113" s="20"/>
      <c r="E113" s="20"/>
    </row>
    <row r="114" spans="1:5" s="17" customFormat="1">
      <c r="A114" s="5"/>
      <c r="B114" s="5"/>
      <c r="C114" s="20"/>
      <c r="D114" s="20"/>
      <c r="E114" s="20"/>
    </row>
    <row r="115" spans="1:5" s="17" customFormat="1">
      <c r="A115" s="5"/>
      <c r="B115" s="5"/>
      <c r="C115" s="20"/>
      <c r="D115" s="20"/>
      <c r="E115" s="20"/>
    </row>
    <row r="116" spans="1:5" s="17" customFormat="1">
      <c r="A116" s="5"/>
      <c r="B116" s="5"/>
      <c r="C116" s="20"/>
      <c r="D116" s="20"/>
      <c r="E116" s="20"/>
    </row>
    <row r="117" spans="1:5" s="17" customFormat="1">
      <c r="A117" s="5"/>
      <c r="B117" s="5"/>
      <c r="C117" s="20"/>
      <c r="D117" s="20"/>
      <c r="E117" s="20"/>
    </row>
    <row r="118" spans="1:5" s="17" customFormat="1">
      <c r="A118" s="5"/>
      <c r="B118" s="5"/>
      <c r="C118" s="20"/>
      <c r="D118" s="20"/>
      <c r="E118" s="20"/>
    </row>
    <row r="119" spans="1:5" s="17" customFormat="1">
      <c r="A119" s="5"/>
      <c r="B119" s="5"/>
      <c r="C119" s="20"/>
      <c r="D119" s="20"/>
      <c r="E119" s="20"/>
    </row>
    <row r="120" spans="1:5" s="17" customFormat="1">
      <c r="A120" s="5"/>
      <c r="B120" s="5"/>
      <c r="C120" s="20"/>
      <c r="D120" s="20"/>
      <c r="E120" s="20"/>
    </row>
    <row r="121" spans="1:5" s="17" customFormat="1">
      <c r="A121" s="5"/>
      <c r="B121" s="5"/>
      <c r="C121" s="20"/>
      <c r="D121" s="20"/>
      <c r="E121" s="20"/>
    </row>
    <row r="122" spans="1:5" s="17" customFormat="1">
      <c r="A122" s="5"/>
      <c r="B122" s="5"/>
      <c r="C122" s="20"/>
      <c r="D122" s="20"/>
      <c r="E122" s="20"/>
    </row>
    <row r="123" spans="1:5" s="17" customFormat="1">
      <c r="A123" s="5"/>
      <c r="B123" s="5"/>
      <c r="C123" s="20"/>
      <c r="D123" s="20"/>
      <c r="E123" s="20"/>
    </row>
    <row r="124" spans="1:5" s="17" customFormat="1">
      <c r="A124" s="5"/>
      <c r="B124" s="5"/>
      <c r="C124" s="20"/>
      <c r="D124" s="20"/>
      <c r="E124" s="20"/>
    </row>
    <row r="125" spans="1:5" s="17" customFormat="1">
      <c r="A125" s="5"/>
      <c r="B125" s="5"/>
      <c r="C125" s="20"/>
      <c r="D125" s="20"/>
      <c r="E125" s="20"/>
    </row>
    <row r="126" spans="1:5" s="17" customFormat="1">
      <c r="A126" s="5"/>
      <c r="B126" s="5"/>
      <c r="C126" s="20"/>
      <c r="D126" s="20"/>
      <c r="E126" s="20"/>
    </row>
    <row r="127" spans="1:5" s="17" customFormat="1">
      <c r="A127" s="5"/>
      <c r="B127" s="5"/>
      <c r="C127" s="20"/>
      <c r="D127" s="20"/>
      <c r="E127" s="20"/>
    </row>
    <row r="128" spans="1:5" s="17" customFormat="1">
      <c r="A128" s="5"/>
      <c r="B128" s="5"/>
      <c r="C128" s="20"/>
      <c r="D128" s="20"/>
      <c r="E128" s="20"/>
    </row>
    <row r="129" spans="1:5" s="17" customFormat="1">
      <c r="A129" s="5"/>
      <c r="B129" s="5"/>
      <c r="C129" s="20"/>
      <c r="D129" s="20"/>
      <c r="E129" s="20"/>
    </row>
    <row r="130" spans="1:5" s="17" customFormat="1">
      <c r="A130" s="5"/>
      <c r="B130" s="5"/>
      <c r="C130" s="20"/>
      <c r="D130" s="20"/>
      <c r="E130" s="20"/>
    </row>
    <row r="131" spans="1:5" s="17" customFormat="1">
      <c r="A131" s="5"/>
      <c r="B131" s="5"/>
      <c r="C131" s="20"/>
      <c r="D131" s="20"/>
      <c r="E131" s="20"/>
    </row>
    <row r="132" spans="1:5" s="17" customFormat="1">
      <c r="A132" s="5"/>
      <c r="B132" s="5"/>
      <c r="C132" s="20"/>
      <c r="D132" s="20"/>
      <c r="E132" s="20"/>
    </row>
    <row r="133" spans="1:5" s="17" customFormat="1">
      <c r="A133" s="5"/>
      <c r="B133" s="5"/>
      <c r="C133" s="20"/>
      <c r="D133" s="20"/>
      <c r="E133" s="20"/>
    </row>
    <row r="134" spans="1:5" s="17" customFormat="1">
      <c r="A134" s="5"/>
      <c r="B134" s="5"/>
      <c r="C134" s="20"/>
      <c r="D134" s="20"/>
      <c r="E134" s="20"/>
    </row>
    <row r="135" spans="1:5" s="17" customFormat="1">
      <c r="A135" s="5"/>
      <c r="B135" s="5"/>
      <c r="C135" s="20"/>
      <c r="D135" s="20"/>
      <c r="E135" s="20"/>
    </row>
    <row r="136" spans="1:5" s="17" customFormat="1">
      <c r="A136" s="5"/>
      <c r="B136" s="5"/>
      <c r="C136" s="20"/>
      <c r="D136" s="20"/>
      <c r="E136" s="20"/>
    </row>
    <row r="137" spans="1:5" s="17" customFormat="1">
      <c r="A137" s="5"/>
      <c r="B137" s="5"/>
      <c r="C137" s="20"/>
      <c r="D137" s="20"/>
      <c r="E137" s="20"/>
    </row>
    <row r="138" spans="1:5" s="17" customFormat="1">
      <c r="A138" s="5"/>
      <c r="B138" s="5"/>
      <c r="C138" s="20"/>
      <c r="D138" s="20"/>
      <c r="E138" s="20"/>
    </row>
    <row r="139" spans="1:5" s="17" customFormat="1">
      <c r="A139" s="5"/>
      <c r="B139" s="5"/>
      <c r="C139" s="20"/>
      <c r="D139" s="20"/>
      <c r="E139" s="20"/>
    </row>
    <row r="140" spans="1:5" s="17" customFormat="1">
      <c r="A140" s="5"/>
      <c r="B140" s="5"/>
      <c r="C140" s="20"/>
      <c r="D140" s="20"/>
      <c r="E140" s="20"/>
    </row>
    <row r="141" spans="1:5" s="17" customFormat="1">
      <c r="A141" s="5"/>
      <c r="B141" s="5"/>
      <c r="C141" s="20"/>
      <c r="D141" s="20"/>
      <c r="E141" s="20"/>
    </row>
    <row r="142" spans="1:5" s="17" customFormat="1">
      <c r="A142" s="5"/>
      <c r="B142" s="5"/>
      <c r="C142" s="20"/>
      <c r="D142" s="20"/>
      <c r="E142" s="20"/>
    </row>
    <row r="143" spans="1:5" s="17" customFormat="1">
      <c r="A143" s="5"/>
      <c r="B143" s="5"/>
      <c r="C143" s="20"/>
      <c r="D143" s="20"/>
      <c r="E143" s="20"/>
    </row>
    <row r="144" spans="1:5" s="17" customFormat="1">
      <c r="A144" s="5"/>
      <c r="B144" s="5"/>
      <c r="C144" s="20"/>
      <c r="D144" s="20"/>
      <c r="E144" s="20"/>
    </row>
    <row r="145" spans="1:15" s="17" customFormat="1">
      <c r="A145" s="5"/>
      <c r="B145" s="5"/>
      <c r="C145" s="20"/>
      <c r="D145" s="20"/>
      <c r="E145" s="20"/>
    </row>
    <row r="146" spans="1:15" s="17" customFormat="1">
      <c r="A146" s="5"/>
      <c r="B146" s="5"/>
      <c r="C146" s="20"/>
      <c r="D146" s="20"/>
      <c r="E146" s="20"/>
    </row>
    <row r="147" spans="1:15" s="17" customFormat="1">
      <c r="A147" s="5"/>
      <c r="B147" s="5"/>
      <c r="C147" s="20"/>
      <c r="D147" s="20"/>
      <c r="E147" s="20"/>
    </row>
    <row r="148" spans="1:15" s="17" customFormat="1">
      <c r="A148" s="5"/>
      <c r="B148" s="5"/>
      <c r="C148" s="20"/>
      <c r="D148" s="20"/>
      <c r="E148" s="20"/>
    </row>
    <row r="149" spans="1:15" s="17" customFormat="1">
      <c r="A149" s="5"/>
      <c r="B149" s="5"/>
      <c r="C149" s="20"/>
      <c r="D149" s="20"/>
      <c r="E149" s="20"/>
    </row>
    <row r="150" spans="1:15" s="17" customFormat="1">
      <c r="A150" s="5"/>
      <c r="B150" s="5"/>
      <c r="C150" s="20"/>
      <c r="D150" s="20"/>
      <c r="E150" s="20"/>
    </row>
    <row r="151" spans="1:15" s="17" customFormat="1">
      <c r="A151" s="5"/>
      <c r="B151" s="5"/>
      <c r="C151" s="20"/>
      <c r="D151" s="20"/>
      <c r="E151" s="20"/>
      <c r="O151" s="17">
        <f>420*0.7</f>
        <v>294</v>
      </c>
    </row>
    <row r="152" spans="1:15" s="17" customFormat="1">
      <c r="A152" s="5"/>
      <c r="B152" s="5"/>
      <c r="C152" s="20"/>
      <c r="D152" s="20"/>
      <c r="E152" s="20"/>
    </row>
    <row r="153" spans="1:15" s="17" customFormat="1">
      <c r="A153" s="5"/>
      <c r="B153" s="5"/>
      <c r="C153" s="20"/>
      <c r="D153" s="20"/>
      <c r="E153" s="20"/>
    </row>
    <row r="154" spans="1:15" s="17" customFormat="1">
      <c r="A154" s="5"/>
      <c r="B154" s="5"/>
      <c r="C154" s="20"/>
      <c r="D154" s="20"/>
      <c r="E154" s="20"/>
      <c r="N154" s="17">
        <f>16*70</f>
        <v>1120</v>
      </c>
    </row>
    <row r="155" spans="1:15" s="17" customFormat="1">
      <c r="A155" s="5"/>
      <c r="B155" s="5"/>
      <c r="C155" s="20"/>
      <c r="D155" s="20"/>
      <c r="E155" s="20"/>
    </row>
    <row r="156" spans="1:15">
      <c r="M156" s="18"/>
      <c r="N156" s="18"/>
      <c r="O156" s="18"/>
    </row>
    <row r="157" spans="1:15">
      <c r="M157" s="18"/>
      <c r="N157" s="18"/>
      <c r="O157" s="18"/>
    </row>
  </sheetData>
  <mergeCells count="2">
    <mergeCell ref="G3:H3"/>
    <mergeCell ref="I3:J3"/>
  </mergeCells>
  <pageMargins left="0.51181102362204722" right="0.51181102362204722" top="0.94488188976377963" bottom="0.51181102362204722" header="0.51181102362204722" footer="0.51181102362204722"/>
  <pageSetup paperSize="9" scale="66" fitToHeight="10" orientation="landscape" horizontalDpi="2540" verticalDpi="2540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4"/>
  <sheetViews>
    <sheetView showGridLines="0" tabSelected="1" zoomScale="70" zoomScaleNormal="70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G18" sqref="G18"/>
    </sheetView>
  </sheetViews>
  <sheetFormatPr defaultRowHeight="12.75"/>
  <cols>
    <col min="1" max="1" width="22" style="20" bestFit="1" customWidth="1"/>
    <col min="2" max="2" width="99.5703125" style="5" customWidth="1"/>
    <col min="3" max="3" width="19.5703125" style="5" customWidth="1"/>
    <col min="4" max="4" width="16.28515625" bestFit="1" customWidth="1"/>
    <col min="5" max="5" width="14.5703125" style="20" bestFit="1" customWidth="1"/>
    <col min="6" max="6" width="19.28515625" style="20" bestFit="1" customWidth="1"/>
    <col min="7" max="7" width="10.28515625" style="17" bestFit="1" customWidth="1"/>
    <col min="8" max="8" width="12.28515625" style="17" bestFit="1" customWidth="1"/>
    <col min="9" max="9" width="10.140625" style="17" bestFit="1" customWidth="1"/>
    <col min="10" max="10" width="13.42578125" style="17" bestFit="1" customWidth="1"/>
    <col min="11" max="11" width="11" style="17" bestFit="1" customWidth="1"/>
    <col min="12" max="12" width="20.7109375" style="17" bestFit="1" customWidth="1"/>
    <col min="13" max="13" width="17.28515625" style="17" customWidth="1"/>
    <col min="14" max="14" width="10.140625" style="5" bestFit="1" customWidth="1"/>
    <col min="15" max="16384" width="9.140625" style="5"/>
  </cols>
  <sheetData>
    <row r="1" spans="1:13" ht="20.25" customHeight="1">
      <c r="A1" s="3"/>
      <c r="B1" s="1"/>
      <c r="C1" s="2"/>
      <c r="D1" s="3"/>
      <c r="E1" s="3"/>
      <c r="F1" s="4"/>
      <c r="G1" s="4"/>
      <c r="H1" s="4"/>
      <c r="I1" s="4"/>
      <c r="J1" s="4"/>
      <c r="K1" s="4"/>
      <c r="L1" s="4"/>
      <c r="M1" s="5"/>
    </row>
    <row r="2" spans="1:13" ht="20.25" customHeight="1" thickBot="1">
      <c r="A2" s="3"/>
      <c r="B2" s="1"/>
      <c r="C2" s="6"/>
      <c r="D2" s="3"/>
      <c r="E2" s="78"/>
      <c r="F2" s="79"/>
      <c r="G2" s="7"/>
      <c r="H2" s="7"/>
      <c r="I2" s="7"/>
      <c r="J2" s="7"/>
      <c r="K2" s="7"/>
      <c r="L2" s="7"/>
      <c r="M2" s="5"/>
    </row>
    <row r="3" spans="1:13" ht="20.25" customHeight="1" thickTop="1" thickBot="1">
      <c r="A3" s="3"/>
      <c r="B3" s="1" t="s">
        <v>2</v>
      </c>
      <c r="C3" s="8"/>
      <c r="D3" s="3"/>
      <c r="E3" s="78"/>
      <c r="F3" s="79"/>
      <c r="G3" s="85" t="s">
        <v>3</v>
      </c>
      <c r="H3" s="85"/>
      <c r="I3" s="85" t="s">
        <v>4</v>
      </c>
      <c r="J3" s="85"/>
      <c r="K3" s="7"/>
      <c r="L3" s="7"/>
      <c r="M3" s="5"/>
    </row>
    <row r="4" spans="1:13" s="17" customFormat="1" ht="26.25" thickTop="1">
      <c r="A4" s="62" t="s">
        <v>5</v>
      </c>
      <c r="B4" s="13" t="s">
        <v>6</v>
      </c>
      <c r="C4" s="61" t="s">
        <v>49</v>
      </c>
      <c r="D4" s="13" t="s">
        <v>7</v>
      </c>
      <c r="E4" s="61" t="s">
        <v>9</v>
      </c>
      <c r="F4" s="61" t="s">
        <v>50</v>
      </c>
      <c r="G4" s="13" t="s">
        <v>11</v>
      </c>
      <c r="H4" s="13" t="s">
        <v>12</v>
      </c>
      <c r="I4" s="13" t="s">
        <v>13</v>
      </c>
      <c r="J4" s="13" t="s">
        <v>51</v>
      </c>
      <c r="K4" s="13" t="s">
        <v>15</v>
      </c>
      <c r="L4" s="63" t="s">
        <v>16</v>
      </c>
    </row>
    <row r="5" spans="1:13" s="17" customFormat="1">
      <c r="A5" s="70"/>
      <c r="B5" s="71"/>
      <c r="C5" s="72"/>
      <c r="D5" s="73"/>
      <c r="E5" s="74"/>
      <c r="F5" s="75"/>
      <c r="G5" s="76"/>
      <c r="H5" s="76"/>
      <c r="I5" s="76"/>
      <c r="J5" s="76"/>
      <c r="K5" s="76">
        <f>Tabela134745[[#This Row],[FIM]]-Tabela134745[[#This Row],[INICIO]]+Tabela134745[[#This Row],[FIM2]]-Tabela134745[[#This Row],[INICIO2]]</f>
        <v>0</v>
      </c>
      <c r="L5" s="77">
        <f t="shared" ref="L5:L26" si="0">IF(K5&lt;&gt;"",((K5-INT(K5))*24)*F5,"")</f>
        <v>0</v>
      </c>
    </row>
    <row r="6" spans="1:13" s="17" customFormat="1">
      <c r="A6" s="70"/>
      <c r="B6" s="71"/>
      <c r="C6" s="72"/>
      <c r="D6" s="73"/>
      <c r="E6" s="74"/>
      <c r="F6" s="75"/>
      <c r="G6" s="76"/>
      <c r="H6" s="76"/>
      <c r="I6" s="76"/>
      <c r="J6" s="76"/>
      <c r="K6" s="76">
        <f>Tabela134745[[#This Row],[FIM]]-Tabela134745[[#This Row],[INICIO]]+Tabela134745[[#This Row],[FIM2]]-Tabela134745[[#This Row],[INICIO2]]</f>
        <v>0</v>
      </c>
      <c r="L6" s="77">
        <f t="shared" si="0"/>
        <v>0</v>
      </c>
    </row>
    <row r="7" spans="1:13" s="17" customFormat="1">
      <c r="A7" s="80"/>
      <c r="B7" s="60"/>
      <c r="C7" s="31"/>
      <c r="D7" s="73"/>
      <c r="E7" s="74"/>
      <c r="F7" s="75"/>
      <c r="G7" s="76"/>
      <c r="H7" s="76"/>
      <c r="I7" s="76"/>
      <c r="J7" s="76"/>
      <c r="K7" s="76">
        <f>Tabela134745[[#This Row],[FIM]]-Tabela134745[[#This Row],[INICIO]]+Tabela134745[[#This Row],[FIM2]]-Tabela134745[[#This Row],[INICIO2]]</f>
        <v>0</v>
      </c>
      <c r="L7" s="77">
        <f t="shared" ref="L7" si="1">IF(K7&lt;&gt;"",((K7-INT(K7))*24)*F7,"")</f>
        <v>0</v>
      </c>
    </row>
    <row r="8" spans="1:13" s="33" customFormat="1">
      <c r="A8" s="70"/>
      <c r="B8" s="71"/>
      <c r="C8" s="72"/>
      <c r="D8" s="73"/>
      <c r="E8" s="74"/>
      <c r="F8" s="75"/>
      <c r="G8" s="76"/>
      <c r="H8" s="76"/>
      <c r="I8" s="76"/>
      <c r="J8" s="76"/>
      <c r="K8" s="76">
        <f>Tabela134745[[#This Row],[FIM]]-Tabela134745[[#This Row],[INICIO]]+Tabela134745[[#This Row],[FIM2]]-Tabela134745[[#This Row],[INICIO2]]</f>
        <v>0</v>
      </c>
      <c r="L8" s="77">
        <f t="shared" si="0"/>
        <v>0</v>
      </c>
    </row>
    <row r="9" spans="1:13" s="17" customFormat="1">
      <c r="A9" s="70"/>
      <c r="B9" s="71"/>
      <c r="C9" s="72"/>
      <c r="D9" s="73"/>
      <c r="E9" s="74"/>
      <c r="F9" s="75"/>
      <c r="G9" s="76"/>
      <c r="H9" s="76"/>
      <c r="I9" s="76"/>
      <c r="J9" s="76"/>
      <c r="K9" s="76">
        <f>Tabela134745[[#This Row],[FIM]]-Tabela134745[[#This Row],[INICIO]]+Tabela134745[[#This Row],[FIM2]]-Tabela134745[[#This Row],[INICIO2]]</f>
        <v>0</v>
      </c>
      <c r="L9" s="77">
        <f t="shared" si="0"/>
        <v>0</v>
      </c>
    </row>
    <row r="10" spans="1:13" s="17" customFormat="1">
      <c r="A10" s="70"/>
      <c r="B10" s="71"/>
      <c r="C10" s="72"/>
      <c r="D10" s="73"/>
      <c r="E10" s="74"/>
      <c r="F10" s="75"/>
      <c r="G10" s="76"/>
      <c r="H10" s="76"/>
      <c r="I10" s="76"/>
      <c r="J10" s="76"/>
      <c r="K10" s="76">
        <f>Tabela134745[[#This Row],[FIM]]-Tabela134745[[#This Row],[INICIO]]+Tabela134745[[#This Row],[FIM2]]-Tabela134745[[#This Row],[INICIO2]]</f>
        <v>0</v>
      </c>
      <c r="L10" s="77">
        <f t="shared" si="0"/>
        <v>0</v>
      </c>
    </row>
    <row r="11" spans="1:13" s="17" customFormat="1">
      <c r="A11" s="70"/>
      <c r="B11" s="60"/>
      <c r="C11" s="31"/>
      <c r="D11" s="65"/>
      <c r="E11" s="66"/>
      <c r="F11" s="64"/>
      <c r="G11" s="76"/>
      <c r="H11" s="76"/>
      <c r="I11" s="76"/>
      <c r="J11" s="76"/>
      <c r="K11" s="32">
        <f>Tabela134745[[#This Row],[FIM]]-Tabela134745[[#This Row],[INICIO]]+Tabela134745[[#This Row],[FIM2]]-Tabela134745[[#This Row],[INICIO2]]</f>
        <v>0</v>
      </c>
      <c r="L11" s="41">
        <f t="shared" si="0"/>
        <v>0</v>
      </c>
    </row>
    <row r="12" spans="1:13" s="33" customFormat="1">
      <c r="A12" s="80"/>
      <c r="B12" s="60"/>
      <c r="C12" s="31"/>
      <c r="D12" s="65"/>
      <c r="E12" s="66"/>
      <c r="F12" s="64"/>
      <c r="G12" s="76"/>
      <c r="H12" s="76"/>
      <c r="I12" s="76"/>
      <c r="J12" s="76"/>
      <c r="K12" s="32">
        <f>Tabela134745[[#This Row],[FIM]]-Tabela134745[[#This Row],[INICIO]]+Tabela134745[[#This Row],[FIM2]]-Tabela134745[[#This Row],[INICIO2]]</f>
        <v>0</v>
      </c>
      <c r="L12" s="41">
        <f t="shared" ref="L12" si="2">IF(K12&lt;&gt;"",((K12-INT(K12))*24)*F12,"")</f>
        <v>0</v>
      </c>
    </row>
    <row r="13" spans="1:13" s="33" customFormat="1">
      <c r="A13" s="70"/>
      <c r="B13" s="60"/>
      <c r="C13" s="31"/>
      <c r="D13" s="65"/>
      <c r="E13" s="66"/>
      <c r="F13" s="64"/>
      <c r="G13" s="76"/>
      <c r="H13" s="76"/>
      <c r="I13" s="76"/>
      <c r="J13" s="76"/>
      <c r="K13" s="32">
        <f>Tabela134745[[#This Row],[FIM]]-Tabela134745[[#This Row],[INICIO]]+Tabela134745[[#This Row],[FIM2]]-Tabela134745[[#This Row],[INICIO2]]</f>
        <v>0</v>
      </c>
      <c r="L13" s="41">
        <f t="shared" si="0"/>
        <v>0</v>
      </c>
    </row>
    <row r="14" spans="1:13" s="33" customFormat="1">
      <c r="A14" s="70"/>
      <c r="B14" s="60"/>
      <c r="C14" s="31"/>
      <c r="D14" s="65"/>
      <c r="E14" s="66"/>
      <c r="F14" s="64"/>
      <c r="G14" s="76"/>
      <c r="H14" s="76"/>
      <c r="I14" s="76"/>
      <c r="J14" s="76"/>
      <c r="K14" s="32">
        <f>Tabela134745[[#This Row],[FIM]]-Tabela134745[[#This Row],[INICIO]]+Tabela134745[[#This Row],[FIM2]]-Tabela134745[[#This Row],[INICIO2]]</f>
        <v>0</v>
      </c>
      <c r="L14" s="41">
        <f t="shared" si="0"/>
        <v>0</v>
      </c>
    </row>
    <row r="15" spans="1:13" s="33" customFormat="1">
      <c r="A15" s="70"/>
      <c r="B15" s="60"/>
      <c r="C15" s="31"/>
      <c r="D15" s="65"/>
      <c r="E15" s="66"/>
      <c r="F15" s="64"/>
      <c r="G15" s="76"/>
      <c r="H15" s="76"/>
      <c r="I15" s="76"/>
      <c r="J15" s="76"/>
      <c r="K15" s="32">
        <f>Tabela134745[[#This Row],[FIM]]-Tabela134745[[#This Row],[INICIO]]+Tabela134745[[#This Row],[FIM2]]-Tabela134745[[#This Row],[INICIO2]]</f>
        <v>0</v>
      </c>
      <c r="L15" s="41">
        <f t="shared" ref="L15" si="3">IF(K15&lt;&gt;"",((K15-INT(K15))*24)*F15,"")</f>
        <v>0</v>
      </c>
    </row>
    <row r="16" spans="1:13" s="17" customFormat="1">
      <c r="A16" s="42"/>
      <c r="B16" s="60"/>
      <c r="C16" s="31"/>
      <c r="D16" s="65"/>
      <c r="E16" s="66"/>
      <c r="F16" s="64"/>
      <c r="G16" s="76"/>
      <c r="H16" s="76"/>
      <c r="I16" s="76"/>
      <c r="J16" s="76"/>
      <c r="K16" s="32">
        <f>Tabela134745[[#This Row],[FIM]]-Tabela134745[[#This Row],[INICIO]]+Tabela134745[[#This Row],[FIM2]]-Tabela134745[[#This Row],[INICIO2]]</f>
        <v>0</v>
      </c>
      <c r="L16" s="41">
        <f t="shared" si="0"/>
        <v>0</v>
      </c>
    </row>
    <row r="17" spans="1:12" s="33" customFormat="1">
      <c r="A17" s="70"/>
      <c r="B17" s="60"/>
      <c r="C17" s="31"/>
      <c r="D17" s="65"/>
      <c r="E17" s="66"/>
      <c r="F17" s="64"/>
      <c r="G17" s="76"/>
      <c r="H17" s="76"/>
      <c r="I17" s="76"/>
      <c r="J17" s="76"/>
      <c r="K17" s="32">
        <f>Tabela134745[[#This Row],[FIM]]-Tabela134745[[#This Row],[INICIO]]+Tabela134745[[#This Row],[FIM2]]-Tabela134745[[#This Row],[INICIO2]]</f>
        <v>0</v>
      </c>
      <c r="L17" s="41">
        <f t="shared" si="0"/>
        <v>0</v>
      </c>
    </row>
    <row r="18" spans="1:12" s="17" customFormat="1">
      <c r="A18" s="70"/>
      <c r="B18" s="71"/>
      <c r="C18" s="31"/>
      <c r="D18" s="65"/>
      <c r="E18" s="66"/>
      <c r="F18" s="64"/>
      <c r="G18" s="76"/>
      <c r="H18" s="76"/>
      <c r="I18" s="76"/>
      <c r="J18" s="76"/>
      <c r="K18" s="32">
        <f>Tabela134745[[#This Row],[FIM]]-Tabela134745[[#This Row],[INICIO]]+Tabela134745[[#This Row],[FIM2]]-Tabela134745[[#This Row],[INICIO2]]</f>
        <v>0</v>
      </c>
      <c r="L18" s="41">
        <f t="shared" si="0"/>
        <v>0</v>
      </c>
    </row>
    <row r="19" spans="1:12" s="17" customFormat="1">
      <c r="A19" s="70"/>
      <c r="B19" s="60"/>
      <c r="C19" s="31"/>
      <c r="D19" s="65"/>
      <c r="E19" s="66"/>
      <c r="F19" s="64"/>
      <c r="G19" s="76"/>
      <c r="H19" s="76"/>
      <c r="I19" s="76"/>
      <c r="J19" s="76"/>
      <c r="K19" s="32">
        <f>Tabela134745[[#This Row],[FIM]]-Tabela134745[[#This Row],[INICIO]]+Tabela134745[[#This Row],[FIM2]]-Tabela134745[[#This Row],[INICIO2]]</f>
        <v>0</v>
      </c>
      <c r="L19" s="41">
        <f t="shared" si="0"/>
        <v>0</v>
      </c>
    </row>
    <row r="20" spans="1:12" s="17" customFormat="1">
      <c r="A20" s="42"/>
      <c r="B20" s="60"/>
      <c r="C20" s="31"/>
      <c r="D20" s="65"/>
      <c r="E20" s="66"/>
      <c r="F20" s="64"/>
      <c r="G20" s="76"/>
      <c r="H20" s="76"/>
      <c r="I20" s="76"/>
      <c r="J20" s="76"/>
      <c r="K20" s="32">
        <f>Tabela134745[[#This Row],[FIM]]-Tabela134745[[#This Row],[INICIO]]+Tabela134745[[#This Row],[FIM2]]-Tabela134745[[#This Row],[INICIO2]]</f>
        <v>0</v>
      </c>
      <c r="L20" s="41">
        <f t="shared" si="0"/>
        <v>0</v>
      </c>
    </row>
    <row r="21" spans="1:12" s="17" customFormat="1">
      <c r="A21" s="42"/>
      <c r="B21" s="60"/>
      <c r="C21" s="31"/>
      <c r="D21" s="65"/>
      <c r="E21" s="66"/>
      <c r="F21" s="64"/>
      <c r="G21" s="76"/>
      <c r="H21" s="76"/>
      <c r="I21" s="76"/>
      <c r="J21" s="76"/>
      <c r="K21" s="32">
        <f>Tabela134745[[#This Row],[FIM]]-Tabela134745[[#This Row],[INICIO]]+Tabela134745[[#This Row],[FIM2]]-Tabela134745[[#This Row],[INICIO2]]</f>
        <v>0</v>
      </c>
      <c r="L21" s="41">
        <f t="shared" si="0"/>
        <v>0</v>
      </c>
    </row>
    <row r="22" spans="1:12" s="33" customFormat="1">
      <c r="A22" s="42"/>
      <c r="B22" s="60"/>
      <c r="C22" s="31"/>
      <c r="D22" s="65"/>
      <c r="E22" s="66"/>
      <c r="F22" s="64"/>
      <c r="G22" s="76"/>
      <c r="H22" s="76"/>
      <c r="I22" s="76"/>
      <c r="J22" s="76"/>
      <c r="K22" s="32">
        <f>Tabela134745[[#This Row],[FIM]]-Tabela134745[[#This Row],[INICIO]]+Tabela134745[[#This Row],[FIM2]]-Tabela134745[[#This Row],[INICIO2]]</f>
        <v>0</v>
      </c>
      <c r="L22" s="41">
        <f t="shared" si="0"/>
        <v>0</v>
      </c>
    </row>
    <row r="23" spans="1:12" s="17" customFormat="1">
      <c r="A23" s="70"/>
      <c r="B23" s="60"/>
      <c r="C23" s="31"/>
      <c r="D23" s="65"/>
      <c r="E23" s="66"/>
      <c r="F23" s="64"/>
      <c r="G23" s="76"/>
      <c r="H23" s="76"/>
      <c r="I23" s="76"/>
      <c r="J23" s="76"/>
      <c r="K23" s="32">
        <f>Tabela134745[[#This Row],[FIM]]-Tabela134745[[#This Row],[INICIO]]+Tabela134745[[#This Row],[FIM2]]-Tabela134745[[#This Row],[INICIO2]]</f>
        <v>0</v>
      </c>
      <c r="L23" s="41">
        <f t="shared" si="0"/>
        <v>0</v>
      </c>
    </row>
    <row r="24" spans="1:12" s="17" customFormat="1">
      <c r="A24" s="70"/>
      <c r="B24" s="60"/>
      <c r="C24" s="31"/>
      <c r="D24" s="65"/>
      <c r="E24" s="66"/>
      <c r="F24" s="64"/>
      <c r="G24" s="76"/>
      <c r="H24" s="76"/>
      <c r="I24" s="76"/>
      <c r="J24" s="76"/>
      <c r="K24" s="32">
        <f>Tabela134745[[#This Row],[FIM]]-Tabela134745[[#This Row],[INICIO]]+Tabela134745[[#This Row],[FIM2]]-Tabela134745[[#This Row],[INICIO2]]</f>
        <v>0</v>
      </c>
      <c r="L24" s="41">
        <f t="shared" si="0"/>
        <v>0</v>
      </c>
    </row>
    <row r="25" spans="1:12" s="17" customFormat="1">
      <c r="A25" s="70"/>
      <c r="B25" s="60"/>
      <c r="C25" s="31"/>
      <c r="D25" s="65"/>
      <c r="E25" s="66"/>
      <c r="F25" s="64"/>
      <c r="G25" s="76"/>
      <c r="H25" s="76"/>
      <c r="I25" s="76"/>
      <c r="J25" s="76"/>
      <c r="K25" s="32">
        <f>Tabela134745[[#This Row],[FIM]]-Tabela134745[[#This Row],[INICIO]]+Tabela134745[[#This Row],[FIM2]]-Tabela134745[[#This Row],[INICIO2]]</f>
        <v>0</v>
      </c>
      <c r="L25" s="41">
        <f t="shared" si="0"/>
        <v>0</v>
      </c>
    </row>
    <row r="26" spans="1:12" s="17" customFormat="1">
      <c r="A26" s="42"/>
      <c r="B26" s="60"/>
      <c r="C26" s="31"/>
      <c r="D26" s="65"/>
      <c r="E26" s="66"/>
      <c r="F26" s="64"/>
      <c r="G26" s="76"/>
      <c r="H26" s="76"/>
      <c r="I26" s="76"/>
      <c r="J26" s="76"/>
      <c r="K26" s="32">
        <f>Tabela134745[[#This Row],[FIM]]-Tabela134745[[#This Row],[INICIO]]+Tabela134745[[#This Row],[FIM2]]-Tabela134745[[#This Row],[INICIO2]]</f>
        <v>0</v>
      </c>
      <c r="L26" s="41">
        <f t="shared" si="0"/>
        <v>0</v>
      </c>
    </row>
    <row r="27" spans="1:12" s="17" customFormat="1">
      <c r="A27" s="52"/>
      <c r="B27" s="52"/>
      <c r="C27" s="53"/>
      <c r="D27" s="81"/>
      <c r="E27" s="53"/>
      <c r="F27" s="82"/>
      <c r="G27" s="83"/>
      <c r="H27" s="83"/>
      <c r="I27" s="83"/>
      <c r="J27" s="83"/>
      <c r="K27" s="83">
        <f>SUBTOTAL(109,[TOTAL DE HORAS])</f>
        <v>0</v>
      </c>
      <c r="L27" s="84">
        <f>SUM([VALOR EM R$])</f>
        <v>0</v>
      </c>
    </row>
    <row r="28" spans="1:12" s="17" customFormat="1">
      <c r="A28" s="67"/>
      <c r="B28" s="68"/>
      <c r="C28"/>
      <c r="D28"/>
      <c r="E28"/>
      <c r="F28"/>
      <c r="G28"/>
      <c r="H28"/>
      <c r="I28"/>
      <c r="J28"/>
      <c r="K28"/>
      <c r="L28"/>
    </row>
    <row r="29" spans="1:12" s="17" customFormat="1">
      <c r="A29" s="67"/>
      <c r="B29" s="68"/>
      <c r="C29"/>
      <c r="D29"/>
      <c r="E29"/>
      <c r="F29"/>
      <c r="G29"/>
      <c r="H29"/>
      <c r="I29"/>
      <c r="J29"/>
      <c r="K29"/>
      <c r="L29"/>
    </row>
    <row r="30" spans="1:12">
      <c r="A30" s="67"/>
      <c r="B30" s="68"/>
      <c r="C30"/>
      <c r="E30"/>
      <c r="F30"/>
      <c r="G30"/>
      <c r="H30"/>
      <c r="I30"/>
      <c r="J30"/>
      <c r="K30"/>
      <c r="L30"/>
    </row>
    <row r="31" spans="1:12">
      <c r="A31" s="67"/>
      <c r="B31" s="68"/>
      <c r="C31"/>
      <c r="E31"/>
      <c r="F31"/>
      <c r="G31"/>
      <c r="H31"/>
      <c r="I31"/>
      <c r="J31"/>
      <c r="K31"/>
      <c r="L31"/>
    </row>
    <row r="32" spans="1:12">
      <c r="A32" s="69"/>
      <c r="B32" s="68"/>
      <c r="C32"/>
      <c r="E32"/>
      <c r="F32"/>
      <c r="G32"/>
      <c r="H32"/>
      <c r="I32"/>
      <c r="J32"/>
      <c r="K32"/>
      <c r="L32"/>
    </row>
    <row r="33" spans="4:4">
      <c r="D33" s="5"/>
    </row>
    <row r="34" spans="4:4">
      <c r="D34" s="5"/>
    </row>
  </sheetData>
  <mergeCells count="2">
    <mergeCell ref="G3:H3"/>
    <mergeCell ref="I3:J3"/>
  </mergeCells>
  <pageMargins left="0.51181102362204722" right="0.51181102362204722" top="0.94488188976377963" bottom="0.51181102362204722" header="0.51181102362204722" footer="0.51181102362204722"/>
  <pageSetup paperSize="9" scale="66" fitToHeight="10" orientation="landscape" horizontalDpi="2540" verticalDpi="2540" r:id="rId1"/>
  <headerFooter alignWithMargins="0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HORAS MAR-2012</vt:lpstr>
      <vt:lpstr>HORAS ABR-2012</vt:lpstr>
      <vt:lpstr>HORAS</vt:lpstr>
      <vt:lpstr>HORAS!Area_de_impressao</vt:lpstr>
      <vt:lpstr>'HORAS ABR-2012'!Area_de_impressao</vt:lpstr>
      <vt:lpstr>'HORAS MAR-2012'!Area_de_impressao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Eletiva - Vanderlei</dc:creator>
  <cp:lastModifiedBy>Greg Junior</cp:lastModifiedBy>
  <dcterms:created xsi:type="dcterms:W3CDTF">2011-08-01T13:28:03Z</dcterms:created>
  <dcterms:modified xsi:type="dcterms:W3CDTF">2012-09-14T14:07:34Z</dcterms:modified>
</cp:coreProperties>
</file>